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8"/>
  <workbookPr/>
  <mc:AlternateContent xmlns:mc="http://schemas.openxmlformats.org/markup-compatibility/2006">
    <mc:Choice Requires="x15">
      <x15ac:absPath xmlns:x15ac="http://schemas.microsoft.com/office/spreadsheetml/2010/11/ac" url="https://d.docs.live.net/AD87D8C6638F5D0F/GIZ FEER 2024/Інвентаризація/"/>
    </mc:Choice>
  </mc:AlternateContent>
  <xr:revisionPtr revIDLastSave="196" documentId="8_{42036D17-2072-8847-8C8A-673E1AC4CE56}" xr6:coauthVersionLast="47" xr6:coauthVersionMax="47" xr10:uidLastSave="{F337F175-F155-437B-9A82-501D53FEB27F}"/>
  <bookViews>
    <workbookView xWindow="28680" yWindow="-120" windowWidth="29040" windowHeight="15840" xr2:uid="{BE0364A7-18EE-FF4D-947F-DBBFB6241161}"/>
  </bookViews>
  <sheets>
    <sheet name="Інструкція" sheetId="14" r:id="rId1"/>
    <sheet name="Перелік будівель" sheetId="1" r:id="rId2"/>
    <sheet name="2021" sheetId="9" r:id="rId3"/>
    <sheet name="2022" sheetId="7" r:id="rId4"/>
    <sheet name="2023" sheetId="6" r:id="rId5"/>
    <sheet name="2024" sheetId="5" r:id="rId6"/>
    <sheet name="2025" sheetId="11" r:id="rId7"/>
    <sheet name="Дашборд" sheetId="12" r:id="rId8"/>
    <sheet name="еталонні значення" sheetId="3" state="hidden" r:id="rId9"/>
  </sheets>
  <definedNames>
    <definedName name="Gebäudeart" localSheetId="8">'еталонні значення'!$B$7:$B$10</definedName>
    <definedName name="Gebäudeart">'еталонні значення'!$B$7:$B$10</definedName>
    <definedName name="_xlnm.Print_Area" localSheetId="7">Дашборд!$A$1:$L$35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5" l="1"/>
  <c r="H8" i="5"/>
  <c r="H9" i="5"/>
  <c r="H10" i="5"/>
  <c r="H11" i="5"/>
  <c r="L4" i="6"/>
  <c r="L5" i="6"/>
  <c r="L6" i="6"/>
  <c r="L7" i="6"/>
  <c r="L8" i="6"/>
  <c r="L9" i="6"/>
  <c r="L10" i="6"/>
  <c r="L11" i="6"/>
  <c r="L12" i="6"/>
  <c r="L13" i="6"/>
  <c r="L14" i="6"/>
  <c r="H4" i="6"/>
  <c r="H5" i="6"/>
  <c r="H6" i="6"/>
  <c r="H7" i="6"/>
  <c r="H8" i="6"/>
  <c r="H9" i="6"/>
  <c r="H10" i="6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L128" i="11"/>
  <c r="L129" i="11"/>
  <c r="L130" i="11"/>
  <c r="L131" i="11"/>
  <c r="L132" i="11"/>
  <c r="L133" i="11"/>
  <c r="L134" i="11"/>
  <c r="L135" i="11"/>
  <c r="L136" i="11"/>
  <c r="L137" i="11"/>
  <c r="L138" i="11"/>
  <c r="L139" i="11"/>
  <c r="L140" i="11"/>
  <c r="L141" i="11"/>
  <c r="L142" i="11"/>
  <c r="L143" i="11"/>
  <c r="L144" i="11"/>
  <c r="L145" i="11"/>
  <c r="L146" i="11"/>
  <c r="L147" i="11"/>
  <c r="L148" i="11"/>
  <c r="L149" i="11"/>
  <c r="L150" i="11"/>
  <c r="L151" i="11"/>
  <c r="L152" i="11"/>
  <c r="L153" i="11"/>
  <c r="L154" i="11"/>
  <c r="L155" i="11"/>
  <c r="L156" i="11"/>
  <c r="L157" i="11"/>
  <c r="L158" i="11"/>
  <c r="L159" i="11"/>
  <c r="L160" i="11"/>
  <c r="L161" i="11"/>
  <c r="L162" i="11"/>
  <c r="L163" i="11"/>
  <c r="L164" i="11"/>
  <c r="L165" i="11"/>
  <c r="L166" i="11"/>
  <c r="L167" i="11"/>
  <c r="L168" i="11"/>
  <c r="L169" i="11"/>
  <c r="L170" i="11"/>
  <c r="L171" i="11"/>
  <c r="L172" i="11"/>
  <c r="L173" i="11"/>
  <c r="L174" i="11"/>
  <c r="L175" i="11"/>
  <c r="L176" i="11"/>
  <c r="L177" i="11"/>
  <c r="L178" i="11"/>
  <c r="L179" i="11"/>
  <c r="L180" i="11"/>
  <c r="L181" i="11"/>
  <c r="L182" i="11"/>
  <c r="L183" i="11"/>
  <c r="L184" i="11"/>
  <c r="L185" i="11"/>
  <c r="L186" i="11"/>
  <c r="L187" i="11"/>
  <c r="L188" i="11"/>
  <c r="L189" i="11"/>
  <c r="L190" i="11"/>
  <c r="L191" i="11"/>
  <c r="L192" i="11"/>
  <c r="L193" i="11"/>
  <c r="L194" i="11"/>
  <c r="L195" i="11"/>
  <c r="L196" i="11"/>
  <c r="L197" i="11"/>
  <c r="L198" i="11"/>
  <c r="L199" i="11"/>
  <c r="L200" i="11"/>
  <c r="L201" i="11"/>
  <c r="L202" i="11"/>
  <c r="L203" i="11"/>
  <c r="L4" i="11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4" i="5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51" i="11"/>
  <c r="H152" i="11"/>
  <c r="H153" i="11"/>
  <c r="H154" i="11"/>
  <c r="H155" i="11"/>
  <c r="H156" i="11"/>
  <c r="H157" i="11"/>
  <c r="H158" i="11"/>
  <c r="H159" i="11"/>
  <c r="H160" i="11"/>
  <c r="H161" i="11"/>
  <c r="H162" i="11"/>
  <c r="H163" i="11"/>
  <c r="H164" i="11"/>
  <c r="H165" i="11"/>
  <c r="H166" i="11"/>
  <c r="H167" i="11"/>
  <c r="H168" i="11"/>
  <c r="H169" i="11"/>
  <c r="H170" i="11"/>
  <c r="H171" i="11"/>
  <c r="H172" i="11"/>
  <c r="H173" i="11"/>
  <c r="H174" i="11"/>
  <c r="H175" i="11"/>
  <c r="H176" i="11"/>
  <c r="H177" i="11"/>
  <c r="H178" i="11"/>
  <c r="H179" i="11"/>
  <c r="H180" i="11"/>
  <c r="H181" i="11"/>
  <c r="H182" i="11"/>
  <c r="H183" i="11"/>
  <c r="H184" i="11"/>
  <c r="H185" i="11"/>
  <c r="H186" i="11"/>
  <c r="H187" i="11"/>
  <c r="H188" i="11"/>
  <c r="H189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4" i="11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4" i="5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D4" i="7"/>
  <c r="AU14" i="12"/>
  <c r="AU15" i="12"/>
  <c r="AU16" i="12"/>
  <c r="AU17" i="12"/>
  <c r="AG17" i="12"/>
  <c r="AG16" i="12"/>
  <c r="AG15" i="12"/>
  <c r="AG14" i="12"/>
  <c r="AG13" i="12"/>
  <c r="AG18" i="12" s="1"/>
  <c r="AU13" i="12" l="1"/>
  <c r="AG3" i="12"/>
  <c r="R204" i="9"/>
  <c r="AQ17" i="12" s="1"/>
  <c r="R204" i="7"/>
  <c r="AQ16" i="12" s="1"/>
  <c r="R204" i="6"/>
  <c r="AQ15" i="12" s="1"/>
  <c r="R204" i="5"/>
  <c r="AQ14" i="12" s="1"/>
  <c r="R204" i="11"/>
  <c r="AQ13" i="12" s="1"/>
  <c r="L6" i="12"/>
  <c r="B6" i="12"/>
  <c r="D7" i="11"/>
  <c r="A5" i="9"/>
  <c r="B5" i="9"/>
  <c r="C5" i="9"/>
  <c r="D5" i="9"/>
  <c r="A6" i="9"/>
  <c r="B6" i="9"/>
  <c r="C6" i="9"/>
  <c r="D6" i="9"/>
  <c r="A7" i="9"/>
  <c r="B7" i="9"/>
  <c r="C7" i="9"/>
  <c r="D7" i="9"/>
  <c r="F7" i="9" s="1"/>
  <c r="A8" i="9"/>
  <c r="B8" i="9"/>
  <c r="C8" i="9"/>
  <c r="D8" i="9"/>
  <c r="F8" i="9" s="1"/>
  <c r="A9" i="9"/>
  <c r="B9" i="9"/>
  <c r="C9" i="9"/>
  <c r="D9" i="9"/>
  <c r="F9" i="9" s="1"/>
  <c r="A10" i="9"/>
  <c r="B10" i="9"/>
  <c r="C10" i="9"/>
  <c r="D10" i="9"/>
  <c r="F10" i="9" s="1"/>
  <c r="A11" i="9"/>
  <c r="B11" i="9"/>
  <c r="C11" i="9"/>
  <c r="D11" i="9"/>
  <c r="F11" i="9" s="1"/>
  <c r="A12" i="9"/>
  <c r="B12" i="9"/>
  <c r="C12" i="9"/>
  <c r="D12" i="9"/>
  <c r="A13" i="9"/>
  <c r="B13" i="9"/>
  <c r="C13" i="9"/>
  <c r="D13" i="9"/>
  <c r="A14" i="9"/>
  <c r="B14" i="9"/>
  <c r="C14" i="9"/>
  <c r="D14" i="9"/>
  <c r="A15" i="9"/>
  <c r="B15" i="9"/>
  <c r="C15" i="9"/>
  <c r="D15" i="9"/>
  <c r="A16" i="9"/>
  <c r="B16" i="9"/>
  <c r="C16" i="9"/>
  <c r="D16" i="9"/>
  <c r="A17" i="9"/>
  <c r="B17" i="9"/>
  <c r="C17" i="9"/>
  <c r="D17" i="9"/>
  <c r="A18" i="9"/>
  <c r="B18" i="9"/>
  <c r="C18" i="9"/>
  <c r="D18" i="9"/>
  <c r="A19" i="9"/>
  <c r="B19" i="9"/>
  <c r="C19" i="9"/>
  <c r="D19" i="9"/>
  <c r="A20" i="9"/>
  <c r="B20" i="9"/>
  <c r="C20" i="9"/>
  <c r="D20" i="9"/>
  <c r="A21" i="9"/>
  <c r="B21" i="9"/>
  <c r="C21" i="9"/>
  <c r="D21" i="9"/>
  <c r="A22" i="9"/>
  <c r="B22" i="9"/>
  <c r="C22" i="9"/>
  <c r="D22" i="9"/>
  <c r="A23" i="9"/>
  <c r="B23" i="9"/>
  <c r="C23" i="9"/>
  <c r="D23" i="9"/>
  <c r="A24" i="9"/>
  <c r="B24" i="9"/>
  <c r="C24" i="9"/>
  <c r="D24" i="9"/>
  <c r="A25" i="9"/>
  <c r="B25" i="9"/>
  <c r="C25" i="9"/>
  <c r="D25" i="9"/>
  <c r="A26" i="9"/>
  <c r="B26" i="9"/>
  <c r="C26" i="9"/>
  <c r="D26" i="9"/>
  <c r="A27" i="9"/>
  <c r="B27" i="9"/>
  <c r="C27" i="9"/>
  <c r="D27" i="9"/>
  <c r="A28" i="9"/>
  <c r="B28" i="9"/>
  <c r="C28" i="9"/>
  <c r="D28" i="9"/>
  <c r="A29" i="9"/>
  <c r="B29" i="9"/>
  <c r="C29" i="9"/>
  <c r="D29" i="9"/>
  <c r="A30" i="9"/>
  <c r="B30" i="9"/>
  <c r="C30" i="9"/>
  <c r="D30" i="9"/>
  <c r="A31" i="9"/>
  <c r="B31" i="9"/>
  <c r="C31" i="9"/>
  <c r="D31" i="9"/>
  <c r="A32" i="9"/>
  <c r="B32" i="9"/>
  <c r="C32" i="9"/>
  <c r="D32" i="9"/>
  <c r="A33" i="9"/>
  <c r="B33" i="9"/>
  <c r="C33" i="9"/>
  <c r="D33" i="9"/>
  <c r="A34" i="9"/>
  <c r="B34" i="9"/>
  <c r="C34" i="9"/>
  <c r="D34" i="9"/>
  <c r="A35" i="9"/>
  <c r="B35" i="9"/>
  <c r="C35" i="9"/>
  <c r="D35" i="9"/>
  <c r="A36" i="9"/>
  <c r="B36" i="9"/>
  <c r="C36" i="9"/>
  <c r="D36" i="9"/>
  <c r="A37" i="9"/>
  <c r="B37" i="9"/>
  <c r="C37" i="9"/>
  <c r="D37" i="9"/>
  <c r="A38" i="9"/>
  <c r="B38" i="9"/>
  <c r="C38" i="9"/>
  <c r="D38" i="9"/>
  <c r="A39" i="9"/>
  <c r="B39" i="9"/>
  <c r="C39" i="9"/>
  <c r="D39" i="9"/>
  <c r="A40" i="9"/>
  <c r="B40" i="9"/>
  <c r="C40" i="9"/>
  <c r="D40" i="9"/>
  <c r="A41" i="9"/>
  <c r="B41" i="9"/>
  <c r="C41" i="9"/>
  <c r="D41" i="9"/>
  <c r="A42" i="9"/>
  <c r="B42" i="9"/>
  <c r="C42" i="9"/>
  <c r="D42" i="9"/>
  <c r="A43" i="9"/>
  <c r="B43" i="9"/>
  <c r="C43" i="9"/>
  <c r="D43" i="9"/>
  <c r="A44" i="9"/>
  <c r="B44" i="9"/>
  <c r="C44" i="9"/>
  <c r="D44" i="9"/>
  <c r="A45" i="9"/>
  <c r="B45" i="9"/>
  <c r="C45" i="9"/>
  <c r="D45" i="9"/>
  <c r="A46" i="9"/>
  <c r="B46" i="9"/>
  <c r="C46" i="9"/>
  <c r="D46" i="9"/>
  <c r="A47" i="9"/>
  <c r="B47" i="9"/>
  <c r="C47" i="9"/>
  <c r="D47" i="9"/>
  <c r="A48" i="9"/>
  <c r="B48" i="9"/>
  <c r="C48" i="9"/>
  <c r="D48" i="9"/>
  <c r="A49" i="9"/>
  <c r="B49" i="9"/>
  <c r="C49" i="9"/>
  <c r="D49" i="9"/>
  <c r="A50" i="9"/>
  <c r="B50" i="9"/>
  <c r="C50" i="9"/>
  <c r="D50" i="9"/>
  <c r="A51" i="9"/>
  <c r="B51" i="9"/>
  <c r="C51" i="9"/>
  <c r="D51" i="9"/>
  <c r="A52" i="9"/>
  <c r="B52" i="9"/>
  <c r="C52" i="9"/>
  <c r="D52" i="9"/>
  <c r="A53" i="9"/>
  <c r="B53" i="9"/>
  <c r="C53" i="9"/>
  <c r="D53" i="9"/>
  <c r="A54" i="9"/>
  <c r="B54" i="9"/>
  <c r="C54" i="9"/>
  <c r="D54" i="9"/>
  <c r="A55" i="9"/>
  <c r="B55" i="9"/>
  <c r="C55" i="9"/>
  <c r="D55" i="9"/>
  <c r="A56" i="9"/>
  <c r="B56" i="9"/>
  <c r="C56" i="9"/>
  <c r="D56" i="9"/>
  <c r="A57" i="9"/>
  <c r="B57" i="9"/>
  <c r="C57" i="9"/>
  <c r="D57" i="9"/>
  <c r="A58" i="9"/>
  <c r="B58" i="9"/>
  <c r="C58" i="9"/>
  <c r="D58" i="9"/>
  <c r="A59" i="9"/>
  <c r="B59" i="9"/>
  <c r="C59" i="9"/>
  <c r="D59" i="9"/>
  <c r="A60" i="9"/>
  <c r="B60" i="9"/>
  <c r="C60" i="9"/>
  <c r="D60" i="9"/>
  <c r="A61" i="9"/>
  <c r="B61" i="9"/>
  <c r="C61" i="9"/>
  <c r="D61" i="9"/>
  <c r="A62" i="9"/>
  <c r="B62" i="9"/>
  <c r="C62" i="9"/>
  <c r="D62" i="9"/>
  <c r="A63" i="9"/>
  <c r="B63" i="9"/>
  <c r="C63" i="9"/>
  <c r="D63" i="9"/>
  <c r="A64" i="9"/>
  <c r="B64" i="9"/>
  <c r="C64" i="9"/>
  <c r="D64" i="9"/>
  <c r="A65" i="9"/>
  <c r="B65" i="9"/>
  <c r="C65" i="9"/>
  <c r="D65" i="9"/>
  <c r="A66" i="9"/>
  <c r="B66" i="9"/>
  <c r="C66" i="9"/>
  <c r="D66" i="9"/>
  <c r="A67" i="9"/>
  <c r="B67" i="9"/>
  <c r="C67" i="9"/>
  <c r="D67" i="9"/>
  <c r="A68" i="9"/>
  <c r="B68" i="9"/>
  <c r="C68" i="9"/>
  <c r="D68" i="9"/>
  <c r="A69" i="9"/>
  <c r="B69" i="9"/>
  <c r="C69" i="9"/>
  <c r="D69" i="9"/>
  <c r="A70" i="9"/>
  <c r="B70" i="9"/>
  <c r="C70" i="9"/>
  <c r="D70" i="9"/>
  <c r="A71" i="9"/>
  <c r="B71" i="9"/>
  <c r="C71" i="9"/>
  <c r="D71" i="9"/>
  <c r="A72" i="9"/>
  <c r="B72" i="9"/>
  <c r="C72" i="9"/>
  <c r="D72" i="9"/>
  <c r="A73" i="9"/>
  <c r="B73" i="9"/>
  <c r="C73" i="9"/>
  <c r="D73" i="9"/>
  <c r="A74" i="9"/>
  <c r="B74" i="9"/>
  <c r="C74" i="9"/>
  <c r="D74" i="9"/>
  <c r="A75" i="9"/>
  <c r="B75" i="9"/>
  <c r="C75" i="9"/>
  <c r="D75" i="9"/>
  <c r="A76" i="9"/>
  <c r="B76" i="9"/>
  <c r="C76" i="9"/>
  <c r="D76" i="9"/>
  <c r="A77" i="9"/>
  <c r="B77" i="9"/>
  <c r="C77" i="9"/>
  <c r="D77" i="9"/>
  <c r="A78" i="9"/>
  <c r="B78" i="9"/>
  <c r="C78" i="9"/>
  <c r="D78" i="9"/>
  <c r="A79" i="9"/>
  <c r="B79" i="9"/>
  <c r="C79" i="9"/>
  <c r="D79" i="9"/>
  <c r="A80" i="9"/>
  <c r="B80" i="9"/>
  <c r="C80" i="9"/>
  <c r="D80" i="9"/>
  <c r="A81" i="9"/>
  <c r="B81" i="9"/>
  <c r="C81" i="9"/>
  <c r="D81" i="9"/>
  <c r="A82" i="9"/>
  <c r="B82" i="9"/>
  <c r="C82" i="9"/>
  <c r="D82" i="9"/>
  <c r="A83" i="9"/>
  <c r="B83" i="9"/>
  <c r="C83" i="9"/>
  <c r="D83" i="9"/>
  <c r="A84" i="9"/>
  <c r="B84" i="9"/>
  <c r="C84" i="9"/>
  <c r="D84" i="9"/>
  <c r="A85" i="9"/>
  <c r="B85" i="9"/>
  <c r="C85" i="9"/>
  <c r="D85" i="9"/>
  <c r="A86" i="9"/>
  <c r="B86" i="9"/>
  <c r="C86" i="9"/>
  <c r="D86" i="9"/>
  <c r="A87" i="9"/>
  <c r="B87" i="9"/>
  <c r="C87" i="9"/>
  <c r="D87" i="9"/>
  <c r="A88" i="9"/>
  <c r="B88" i="9"/>
  <c r="C88" i="9"/>
  <c r="D88" i="9"/>
  <c r="A89" i="9"/>
  <c r="B89" i="9"/>
  <c r="C89" i="9"/>
  <c r="D89" i="9"/>
  <c r="A90" i="9"/>
  <c r="B90" i="9"/>
  <c r="C90" i="9"/>
  <c r="D90" i="9"/>
  <c r="A91" i="9"/>
  <c r="B91" i="9"/>
  <c r="C91" i="9"/>
  <c r="D91" i="9"/>
  <c r="A92" i="9"/>
  <c r="B92" i="9"/>
  <c r="C92" i="9"/>
  <c r="D92" i="9"/>
  <c r="A93" i="9"/>
  <c r="B93" i="9"/>
  <c r="C93" i="9"/>
  <c r="D93" i="9"/>
  <c r="A94" i="9"/>
  <c r="B94" i="9"/>
  <c r="C94" i="9"/>
  <c r="D94" i="9"/>
  <c r="A95" i="9"/>
  <c r="B95" i="9"/>
  <c r="C95" i="9"/>
  <c r="D95" i="9"/>
  <c r="A96" i="9"/>
  <c r="B96" i="9"/>
  <c r="C96" i="9"/>
  <c r="D96" i="9"/>
  <c r="A97" i="9"/>
  <c r="B97" i="9"/>
  <c r="C97" i="9"/>
  <c r="D97" i="9"/>
  <c r="A98" i="9"/>
  <c r="B98" i="9"/>
  <c r="C98" i="9"/>
  <c r="D98" i="9"/>
  <c r="A99" i="9"/>
  <c r="B99" i="9"/>
  <c r="C99" i="9"/>
  <c r="D99" i="9"/>
  <c r="A100" i="9"/>
  <c r="B100" i="9"/>
  <c r="C100" i="9"/>
  <c r="D100" i="9"/>
  <c r="A101" i="9"/>
  <c r="B101" i="9"/>
  <c r="C101" i="9"/>
  <c r="D101" i="9"/>
  <c r="A102" i="9"/>
  <c r="B102" i="9"/>
  <c r="C102" i="9"/>
  <c r="D102" i="9"/>
  <c r="A103" i="9"/>
  <c r="B103" i="9"/>
  <c r="C103" i="9"/>
  <c r="D103" i="9"/>
  <c r="A104" i="9"/>
  <c r="B104" i="9"/>
  <c r="C104" i="9"/>
  <c r="D104" i="9"/>
  <c r="A105" i="9"/>
  <c r="B105" i="9"/>
  <c r="C105" i="9"/>
  <c r="D105" i="9"/>
  <c r="A106" i="9"/>
  <c r="B106" i="9"/>
  <c r="C106" i="9"/>
  <c r="D106" i="9"/>
  <c r="A107" i="9"/>
  <c r="B107" i="9"/>
  <c r="C107" i="9"/>
  <c r="D107" i="9"/>
  <c r="A108" i="9"/>
  <c r="B108" i="9"/>
  <c r="C108" i="9"/>
  <c r="D108" i="9"/>
  <c r="A109" i="9"/>
  <c r="B109" i="9"/>
  <c r="C109" i="9"/>
  <c r="D109" i="9"/>
  <c r="A110" i="9"/>
  <c r="B110" i="9"/>
  <c r="C110" i="9"/>
  <c r="D110" i="9"/>
  <c r="A111" i="9"/>
  <c r="B111" i="9"/>
  <c r="C111" i="9"/>
  <c r="D111" i="9"/>
  <c r="A112" i="9"/>
  <c r="B112" i="9"/>
  <c r="C112" i="9"/>
  <c r="D112" i="9"/>
  <c r="A113" i="9"/>
  <c r="B113" i="9"/>
  <c r="C113" i="9"/>
  <c r="D113" i="9"/>
  <c r="A114" i="9"/>
  <c r="B114" i="9"/>
  <c r="C114" i="9"/>
  <c r="D114" i="9"/>
  <c r="A115" i="9"/>
  <c r="B115" i="9"/>
  <c r="C115" i="9"/>
  <c r="D115" i="9"/>
  <c r="A116" i="9"/>
  <c r="B116" i="9"/>
  <c r="C116" i="9"/>
  <c r="D116" i="9"/>
  <c r="A117" i="9"/>
  <c r="B117" i="9"/>
  <c r="C117" i="9"/>
  <c r="D117" i="9"/>
  <c r="A118" i="9"/>
  <c r="B118" i="9"/>
  <c r="C118" i="9"/>
  <c r="D118" i="9"/>
  <c r="A119" i="9"/>
  <c r="B119" i="9"/>
  <c r="C119" i="9"/>
  <c r="D119" i="9"/>
  <c r="A120" i="9"/>
  <c r="B120" i="9"/>
  <c r="C120" i="9"/>
  <c r="D120" i="9"/>
  <c r="A121" i="9"/>
  <c r="B121" i="9"/>
  <c r="C121" i="9"/>
  <c r="D121" i="9"/>
  <c r="A122" i="9"/>
  <c r="B122" i="9"/>
  <c r="C122" i="9"/>
  <c r="D122" i="9"/>
  <c r="A123" i="9"/>
  <c r="B123" i="9"/>
  <c r="C123" i="9"/>
  <c r="D123" i="9"/>
  <c r="A124" i="9"/>
  <c r="B124" i="9"/>
  <c r="C124" i="9"/>
  <c r="D124" i="9"/>
  <c r="A125" i="9"/>
  <c r="B125" i="9"/>
  <c r="C125" i="9"/>
  <c r="D125" i="9"/>
  <c r="A126" i="9"/>
  <c r="B126" i="9"/>
  <c r="C126" i="9"/>
  <c r="D126" i="9"/>
  <c r="A127" i="9"/>
  <c r="B127" i="9"/>
  <c r="C127" i="9"/>
  <c r="D127" i="9"/>
  <c r="A128" i="9"/>
  <c r="B128" i="9"/>
  <c r="C128" i="9"/>
  <c r="D128" i="9"/>
  <c r="A129" i="9"/>
  <c r="B129" i="9"/>
  <c r="C129" i="9"/>
  <c r="D129" i="9"/>
  <c r="A130" i="9"/>
  <c r="B130" i="9"/>
  <c r="C130" i="9"/>
  <c r="D130" i="9"/>
  <c r="A131" i="9"/>
  <c r="B131" i="9"/>
  <c r="C131" i="9"/>
  <c r="D131" i="9"/>
  <c r="A132" i="9"/>
  <c r="B132" i="9"/>
  <c r="C132" i="9"/>
  <c r="D132" i="9"/>
  <c r="A133" i="9"/>
  <c r="B133" i="9"/>
  <c r="C133" i="9"/>
  <c r="D133" i="9"/>
  <c r="A134" i="9"/>
  <c r="B134" i="9"/>
  <c r="C134" i="9"/>
  <c r="D134" i="9"/>
  <c r="A135" i="9"/>
  <c r="B135" i="9"/>
  <c r="C135" i="9"/>
  <c r="D135" i="9"/>
  <c r="A136" i="9"/>
  <c r="B136" i="9"/>
  <c r="C136" i="9"/>
  <c r="D136" i="9"/>
  <c r="A137" i="9"/>
  <c r="B137" i="9"/>
  <c r="C137" i="9"/>
  <c r="D137" i="9"/>
  <c r="A138" i="9"/>
  <c r="B138" i="9"/>
  <c r="C138" i="9"/>
  <c r="D138" i="9"/>
  <c r="A139" i="9"/>
  <c r="B139" i="9"/>
  <c r="C139" i="9"/>
  <c r="D139" i="9"/>
  <c r="A140" i="9"/>
  <c r="B140" i="9"/>
  <c r="C140" i="9"/>
  <c r="D140" i="9"/>
  <c r="A141" i="9"/>
  <c r="B141" i="9"/>
  <c r="C141" i="9"/>
  <c r="D141" i="9"/>
  <c r="A142" i="9"/>
  <c r="B142" i="9"/>
  <c r="C142" i="9"/>
  <c r="D142" i="9"/>
  <c r="A143" i="9"/>
  <c r="B143" i="9"/>
  <c r="C143" i="9"/>
  <c r="D143" i="9"/>
  <c r="A144" i="9"/>
  <c r="B144" i="9"/>
  <c r="C144" i="9"/>
  <c r="D144" i="9"/>
  <c r="A145" i="9"/>
  <c r="B145" i="9"/>
  <c r="C145" i="9"/>
  <c r="D145" i="9"/>
  <c r="A146" i="9"/>
  <c r="B146" i="9"/>
  <c r="C146" i="9"/>
  <c r="D146" i="9"/>
  <c r="A147" i="9"/>
  <c r="B147" i="9"/>
  <c r="C147" i="9"/>
  <c r="D147" i="9"/>
  <c r="A148" i="9"/>
  <c r="B148" i="9"/>
  <c r="C148" i="9"/>
  <c r="D148" i="9"/>
  <c r="A149" i="9"/>
  <c r="B149" i="9"/>
  <c r="C149" i="9"/>
  <c r="D149" i="9"/>
  <c r="A150" i="9"/>
  <c r="B150" i="9"/>
  <c r="C150" i="9"/>
  <c r="D150" i="9"/>
  <c r="A151" i="9"/>
  <c r="B151" i="9"/>
  <c r="C151" i="9"/>
  <c r="D151" i="9"/>
  <c r="A152" i="9"/>
  <c r="B152" i="9"/>
  <c r="C152" i="9"/>
  <c r="D152" i="9"/>
  <c r="A153" i="9"/>
  <c r="B153" i="9"/>
  <c r="C153" i="9"/>
  <c r="D153" i="9"/>
  <c r="A154" i="9"/>
  <c r="B154" i="9"/>
  <c r="C154" i="9"/>
  <c r="D154" i="9"/>
  <c r="A155" i="9"/>
  <c r="B155" i="9"/>
  <c r="C155" i="9"/>
  <c r="D155" i="9"/>
  <c r="A156" i="9"/>
  <c r="B156" i="9"/>
  <c r="C156" i="9"/>
  <c r="D156" i="9"/>
  <c r="A157" i="9"/>
  <c r="B157" i="9"/>
  <c r="C157" i="9"/>
  <c r="D157" i="9"/>
  <c r="A158" i="9"/>
  <c r="B158" i="9"/>
  <c r="C158" i="9"/>
  <c r="D158" i="9"/>
  <c r="A159" i="9"/>
  <c r="B159" i="9"/>
  <c r="C159" i="9"/>
  <c r="D159" i="9"/>
  <c r="A160" i="9"/>
  <c r="B160" i="9"/>
  <c r="C160" i="9"/>
  <c r="D160" i="9"/>
  <c r="A161" i="9"/>
  <c r="B161" i="9"/>
  <c r="C161" i="9"/>
  <c r="D161" i="9"/>
  <c r="A162" i="9"/>
  <c r="B162" i="9"/>
  <c r="C162" i="9"/>
  <c r="D162" i="9"/>
  <c r="A163" i="9"/>
  <c r="B163" i="9"/>
  <c r="C163" i="9"/>
  <c r="D163" i="9"/>
  <c r="A164" i="9"/>
  <c r="B164" i="9"/>
  <c r="C164" i="9"/>
  <c r="D164" i="9"/>
  <c r="A165" i="9"/>
  <c r="B165" i="9"/>
  <c r="C165" i="9"/>
  <c r="D165" i="9"/>
  <c r="A166" i="9"/>
  <c r="B166" i="9"/>
  <c r="C166" i="9"/>
  <c r="D166" i="9"/>
  <c r="A167" i="9"/>
  <c r="B167" i="9"/>
  <c r="C167" i="9"/>
  <c r="D167" i="9"/>
  <c r="A168" i="9"/>
  <c r="B168" i="9"/>
  <c r="C168" i="9"/>
  <c r="D168" i="9"/>
  <c r="A169" i="9"/>
  <c r="B169" i="9"/>
  <c r="C169" i="9"/>
  <c r="D169" i="9"/>
  <c r="A170" i="9"/>
  <c r="B170" i="9"/>
  <c r="C170" i="9"/>
  <c r="D170" i="9"/>
  <c r="A171" i="9"/>
  <c r="B171" i="9"/>
  <c r="C171" i="9"/>
  <c r="D171" i="9"/>
  <c r="A172" i="9"/>
  <c r="B172" i="9"/>
  <c r="C172" i="9"/>
  <c r="D172" i="9"/>
  <c r="A173" i="9"/>
  <c r="B173" i="9"/>
  <c r="C173" i="9"/>
  <c r="D173" i="9"/>
  <c r="A174" i="9"/>
  <c r="B174" i="9"/>
  <c r="C174" i="9"/>
  <c r="D174" i="9"/>
  <c r="A175" i="9"/>
  <c r="B175" i="9"/>
  <c r="C175" i="9"/>
  <c r="D175" i="9"/>
  <c r="A176" i="9"/>
  <c r="B176" i="9"/>
  <c r="C176" i="9"/>
  <c r="D176" i="9"/>
  <c r="A177" i="9"/>
  <c r="B177" i="9"/>
  <c r="C177" i="9"/>
  <c r="D177" i="9"/>
  <c r="A178" i="9"/>
  <c r="B178" i="9"/>
  <c r="C178" i="9"/>
  <c r="D178" i="9"/>
  <c r="A179" i="9"/>
  <c r="B179" i="9"/>
  <c r="C179" i="9"/>
  <c r="D179" i="9"/>
  <c r="A180" i="9"/>
  <c r="B180" i="9"/>
  <c r="C180" i="9"/>
  <c r="D180" i="9"/>
  <c r="A181" i="9"/>
  <c r="B181" i="9"/>
  <c r="C181" i="9"/>
  <c r="D181" i="9"/>
  <c r="A182" i="9"/>
  <c r="B182" i="9"/>
  <c r="C182" i="9"/>
  <c r="D182" i="9"/>
  <c r="A183" i="9"/>
  <c r="B183" i="9"/>
  <c r="C183" i="9"/>
  <c r="D183" i="9"/>
  <c r="A184" i="9"/>
  <c r="B184" i="9"/>
  <c r="C184" i="9"/>
  <c r="D184" i="9"/>
  <c r="A185" i="9"/>
  <c r="B185" i="9"/>
  <c r="C185" i="9"/>
  <c r="D185" i="9"/>
  <c r="A186" i="9"/>
  <c r="B186" i="9"/>
  <c r="C186" i="9"/>
  <c r="D186" i="9"/>
  <c r="A187" i="9"/>
  <c r="B187" i="9"/>
  <c r="C187" i="9"/>
  <c r="D187" i="9"/>
  <c r="A188" i="9"/>
  <c r="B188" i="9"/>
  <c r="C188" i="9"/>
  <c r="D188" i="9"/>
  <c r="A189" i="9"/>
  <c r="B189" i="9"/>
  <c r="C189" i="9"/>
  <c r="D189" i="9"/>
  <c r="A190" i="9"/>
  <c r="B190" i="9"/>
  <c r="C190" i="9"/>
  <c r="D190" i="9"/>
  <c r="A191" i="9"/>
  <c r="B191" i="9"/>
  <c r="C191" i="9"/>
  <c r="D191" i="9"/>
  <c r="A192" i="9"/>
  <c r="B192" i="9"/>
  <c r="C192" i="9"/>
  <c r="D192" i="9"/>
  <c r="A193" i="9"/>
  <c r="B193" i="9"/>
  <c r="C193" i="9"/>
  <c r="D193" i="9"/>
  <c r="A194" i="9"/>
  <c r="B194" i="9"/>
  <c r="C194" i="9"/>
  <c r="D194" i="9"/>
  <c r="A195" i="9"/>
  <c r="B195" i="9"/>
  <c r="C195" i="9"/>
  <c r="D195" i="9"/>
  <c r="A196" i="9"/>
  <c r="B196" i="9"/>
  <c r="C196" i="9"/>
  <c r="D196" i="9"/>
  <c r="A197" i="9"/>
  <c r="B197" i="9"/>
  <c r="C197" i="9"/>
  <c r="D197" i="9"/>
  <c r="A198" i="9"/>
  <c r="B198" i="9"/>
  <c r="C198" i="9"/>
  <c r="D198" i="9"/>
  <c r="A199" i="9"/>
  <c r="B199" i="9"/>
  <c r="C199" i="9"/>
  <c r="D199" i="9"/>
  <c r="A200" i="9"/>
  <c r="B200" i="9"/>
  <c r="C200" i="9"/>
  <c r="D200" i="9"/>
  <c r="A201" i="9"/>
  <c r="B201" i="9"/>
  <c r="C201" i="9"/>
  <c r="D201" i="9"/>
  <c r="A202" i="9"/>
  <c r="B202" i="9"/>
  <c r="C202" i="9"/>
  <c r="D202" i="9"/>
  <c r="A203" i="9"/>
  <c r="B203" i="9"/>
  <c r="C203" i="9"/>
  <c r="D203" i="9"/>
  <c r="G203" i="9" s="1"/>
  <c r="B4" i="9"/>
  <c r="D4" i="9"/>
  <c r="C4" i="9"/>
  <c r="A4" i="9"/>
  <c r="D203" i="7"/>
  <c r="C203" i="7"/>
  <c r="B203" i="7"/>
  <c r="D202" i="7"/>
  <c r="C202" i="7"/>
  <c r="B202" i="7"/>
  <c r="D201" i="7"/>
  <c r="F201" i="7" s="1"/>
  <c r="C201" i="7"/>
  <c r="B201" i="7"/>
  <c r="D200" i="7"/>
  <c r="C200" i="7"/>
  <c r="B200" i="7"/>
  <c r="D199" i="7"/>
  <c r="C199" i="7"/>
  <c r="B199" i="7"/>
  <c r="D198" i="7"/>
  <c r="C198" i="7"/>
  <c r="B198" i="7"/>
  <c r="D197" i="7"/>
  <c r="F197" i="7" s="1"/>
  <c r="C197" i="7"/>
  <c r="B197" i="7"/>
  <c r="D196" i="7"/>
  <c r="C196" i="7"/>
  <c r="B196" i="7"/>
  <c r="D195" i="7"/>
  <c r="C195" i="7"/>
  <c r="B195" i="7"/>
  <c r="D194" i="7"/>
  <c r="C194" i="7"/>
  <c r="B194" i="7"/>
  <c r="D193" i="7"/>
  <c r="F193" i="7" s="1"/>
  <c r="C193" i="7"/>
  <c r="B193" i="7"/>
  <c r="D192" i="7"/>
  <c r="C192" i="7"/>
  <c r="B192" i="7"/>
  <c r="D191" i="7"/>
  <c r="C191" i="7"/>
  <c r="B191" i="7"/>
  <c r="D190" i="7"/>
  <c r="C190" i="7"/>
  <c r="B190" i="7"/>
  <c r="D189" i="7"/>
  <c r="F189" i="7" s="1"/>
  <c r="C189" i="7"/>
  <c r="B189" i="7"/>
  <c r="D188" i="7"/>
  <c r="C188" i="7"/>
  <c r="B188" i="7"/>
  <c r="D187" i="7"/>
  <c r="C187" i="7"/>
  <c r="B187" i="7"/>
  <c r="D186" i="7"/>
  <c r="C186" i="7"/>
  <c r="B186" i="7"/>
  <c r="D185" i="7"/>
  <c r="F185" i="7" s="1"/>
  <c r="C185" i="7"/>
  <c r="B185" i="7"/>
  <c r="D184" i="7"/>
  <c r="C184" i="7"/>
  <c r="B184" i="7"/>
  <c r="D183" i="7"/>
  <c r="C183" i="7"/>
  <c r="B183" i="7"/>
  <c r="D182" i="7"/>
  <c r="C182" i="7"/>
  <c r="B182" i="7"/>
  <c r="D181" i="7"/>
  <c r="F181" i="7" s="1"/>
  <c r="C181" i="7"/>
  <c r="B181" i="7"/>
  <c r="D180" i="7"/>
  <c r="C180" i="7"/>
  <c r="B180" i="7"/>
  <c r="D179" i="7"/>
  <c r="C179" i="7"/>
  <c r="B179" i="7"/>
  <c r="D178" i="7"/>
  <c r="C178" i="7"/>
  <c r="B178" i="7"/>
  <c r="D177" i="7"/>
  <c r="F177" i="7" s="1"/>
  <c r="C177" i="7"/>
  <c r="B177" i="7"/>
  <c r="D176" i="7"/>
  <c r="C176" i="7"/>
  <c r="B176" i="7"/>
  <c r="D175" i="7"/>
  <c r="C175" i="7"/>
  <c r="B175" i="7"/>
  <c r="D174" i="7"/>
  <c r="C174" i="7"/>
  <c r="B174" i="7"/>
  <c r="D173" i="7"/>
  <c r="F173" i="7" s="1"/>
  <c r="C173" i="7"/>
  <c r="B173" i="7"/>
  <c r="D172" i="7"/>
  <c r="C172" i="7"/>
  <c r="B172" i="7"/>
  <c r="D171" i="7"/>
  <c r="C171" i="7"/>
  <c r="B171" i="7"/>
  <c r="D170" i="7"/>
  <c r="C170" i="7"/>
  <c r="B170" i="7"/>
  <c r="D169" i="7"/>
  <c r="F169" i="7" s="1"/>
  <c r="C169" i="7"/>
  <c r="B169" i="7"/>
  <c r="D168" i="7"/>
  <c r="C168" i="7"/>
  <c r="B168" i="7"/>
  <c r="D167" i="7"/>
  <c r="C167" i="7"/>
  <c r="B167" i="7"/>
  <c r="D166" i="7"/>
  <c r="C166" i="7"/>
  <c r="B166" i="7"/>
  <c r="D165" i="7"/>
  <c r="F165" i="7" s="1"/>
  <c r="C165" i="7"/>
  <c r="B165" i="7"/>
  <c r="D164" i="7"/>
  <c r="C164" i="7"/>
  <c r="B164" i="7"/>
  <c r="D163" i="7"/>
  <c r="C163" i="7"/>
  <c r="B163" i="7"/>
  <c r="D162" i="7"/>
  <c r="C162" i="7"/>
  <c r="B162" i="7"/>
  <c r="D161" i="7"/>
  <c r="F161" i="7" s="1"/>
  <c r="C161" i="7"/>
  <c r="B161" i="7"/>
  <c r="D160" i="7"/>
  <c r="C160" i="7"/>
  <c r="B160" i="7"/>
  <c r="D159" i="7"/>
  <c r="C159" i="7"/>
  <c r="B159" i="7"/>
  <c r="D158" i="7"/>
  <c r="C158" i="7"/>
  <c r="B158" i="7"/>
  <c r="D157" i="7"/>
  <c r="C157" i="7"/>
  <c r="B157" i="7"/>
  <c r="D156" i="7"/>
  <c r="F156" i="7" s="1"/>
  <c r="C156" i="7"/>
  <c r="B156" i="7"/>
  <c r="D155" i="7"/>
  <c r="C155" i="7"/>
  <c r="B155" i="7"/>
  <c r="D154" i="7"/>
  <c r="C154" i="7"/>
  <c r="B154" i="7"/>
  <c r="D153" i="7"/>
  <c r="F153" i="7" s="1"/>
  <c r="C153" i="7"/>
  <c r="B153" i="7"/>
  <c r="D152" i="7"/>
  <c r="F152" i="7" s="1"/>
  <c r="C152" i="7"/>
  <c r="B152" i="7"/>
  <c r="D151" i="7"/>
  <c r="C151" i="7"/>
  <c r="B151" i="7"/>
  <c r="D150" i="7"/>
  <c r="C150" i="7"/>
  <c r="B150" i="7"/>
  <c r="D149" i="7"/>
  <c r="C149" i="7"/>
  <c r="B149" i="7"/>
  <c r="D148" i="7"/>
  <c r="F148" i="7" s="1"/>
  <c r="C148" i="7"/>
  <c r="B148" i="7"/>
  <c r="D147" i="7"/>
  <c r="C147" i="7"/>
  <c r="B147" i="7"/>
  <c r="D146" i="7"/>
  <c r="C146" i="7"/>
  <c r="B146" i="7"/>
  <c r="D145" i="7"/>
  <c r="F145" i="7" s="1"/>
  <c r="C145" i="7"/>
  <c r="B145" i="7"/>
  <c r="D144" i="7"/>
  <c r="F144" i="7" s="1"/>
  <c r="C144" i="7"/>
  <c r="B144" i="7"/>
  <c r="D143" i="7"/>
  <c r="C143" i="7"/>
  <c r="B143" i="7"/>
  <c r="D142" i="7"/>
  <c r="C142" i="7"/>
  <c r="B142" i="7"/>
  <c r="D141" i="7"/>
  <c r="C141" i="7"/>
  <c r="B141" i="7"/>
  <c r="D140" i="7"/>
  <c r="C140" i="7"/>
  <c r="B140" i="7"/>
  <c r="D139" i="7"/>
  <c r="C139" i="7"/>
  <c r="B139" i="7"/>
  <c r="D138" i="7"/>
  <c r="C138" i="7"/>
  <c r="B138" i="7"/>
  <c r="D137" i="7"/>
  <c r="C137" i="7"/>
  <c r="B137" i="7"/>
  <c r="D136" i="7"/>
  <c r="C136" i="7"/>
  <c r="B136" i="7"/>
  <c r="D135" i="7"/>
  <c r="C135" i="7"/>
  <c r="B135" i="7"/>
  <c r="D134" i="7"/>
  <c r="C134" i="7"/>
  <c r="B134" i="7"/>
  <c r="D133" i="7"/>
  <c r="C133" i="7"/>
  <c r="B133" i="7"/>
  <c r="D132" i="7"/>
  <c r="C132" i="7"/>
  <c r="B132" i="7"/>
  <c r="D131" i="7"/>
  <c r="C131" i="7"/>
  <c r="B131" i="7"/>
  <c r="D130" i="7"/>
  <c r="C130" i="7"/>
  <c r="B130" i="7"/>
  <c r="D129" i="7"/>
  <c r="F129" i="7" s="1"/>
  <c r="C129" i="7"/>
  <c r="B129" i="7"/>
  <c r="D128" i="7"/>
  <c r="F128" i="7" s="1"/>
  <c r="C128" i="7"/>
  <c r="B128" i="7"/>
  <c r="D127" i="7"/>
  <c r="C127" i="7"/>
  <c r="B127" i="7"/>
  <c r="D126" i="7"/>
  <c r="C126" i="7"/>
  <c r="B126" i="7"/>
  <c r="D125" i="7"/>
  <c r="C125" i="7"/>
  <c r="B125" i="7"/>
  <c r="D124" i="7"/>
  <c r="F124" i="7" s="1"/>
  <c r="C124" i="7"/>
  <c r="B124" i="7"/>
  <c r="D123" i="7"/>
  <c r="C123" i="7"/>
  <c r="B123" i="7"/>
  <c r="D122" i="7"/>
  <c r="C122" i="7"/>
  <c r="B122" i="7"/>
  <c r="D121" i="7"/>
  <c r="F121" i="7" s="1"/>
  <c r="C121" i="7"/>
  <c r="B121" i="7"/>
  <c r="D120" i="7"/>
  <c r="F120" i="7" s="1"/>
  <c r="C120" i="7"/>
  <c r="B120" i="7"/>
  <c r="D119" i="7"/>
  <c r="C119" i="7"/>
  <c r="B119" i="7"/>
  <c r="D118" i="7"/>
  <c r="C118" i="7"/>
  <c r="B118" i="7"/>
  <c r="D117" i="7"/>
  <c r="C117" i="7"/>
  <c r="B117" i="7"/>
  <c r="D116" i="7"/>
  <c r="F116" i="7" s="1"/>
  <c r="C116" i="7"/>
  <c r="B116" i="7"/>
  <c r="D115" i="7"/>
  <c r="C115" i="7"/>
  <c r="B115" i="7"/>
  <c r="D114" i="7"/>
  <c r="C114" i="7"/>
  <c r="B114" i="7"/>
  <c r="D113" i="7"/>
  <c r="F113" i="7" s="1"/>
  <c r="C113" i="7"/>
  <c r="B113" i="7"/>
  <c r="D112" i="7"/>
  <c r="F112" i="7" s="1"/>
  <c r="C112" i="7"/>
  <c r="B112" i="7"/>
  <c r="D111" i="7"/>
  <c r="C111" i="7"/>
  <c r="B111" i="7"/>
  <c r="D110" i="7"/>
  <c r="C110" i="7"/>
  <c r="B110" i="7"/>
  <c r="D109" i="7"/>
  <c r="C109" i="7"/>
  <c r="B109" i="7"/>
  <c r="D108" i="7"/>
  <c r="F108" i="7" s="1"/>
  <c r="C108" i="7"/>
  <c r="B108" i="7"/>
  <c r="D107" i="7"/>
  <c r="C107" i="7"/>
  <c r="B107" i="7"/>
  <c r="D106" i="7"/>
  <c r="C106" i="7"/>
  <c r="B106" i="7"/>
  <c r="D105" i="7"/>
  <c r="F105" i="7" s="1"/>
  <c r="C105" i="7"/>
  <c r="B105" i="7"/>
  <c r="D104" i="7"/>
  <c r="C104" i="7"/>
  <c r="B104" i="7"/>
  <c r="D103" i="7"/>
  <c r="C103" i="7"/>
  <c r="B103" i="7"/>
  <c r="D102" i="7"/>
  <c r="C102" i="7"/>
  <c r="B102" i="7"/>
  <c r="D101" i="7"/>
  <c r="F101" i="7" s="1"/>
  <c r="C101" i="7"/>
  <c r="B101" i="7"/>
  <c r="D100" i="7"/>
  <c r="C100" i="7"/>
  <c r="B100" i="7"/>
  <c r="D99" i="7"/>
  <c r="C99" i="7"/>
  <c r="B99" i="7"/>
  <c r="D98" i="7"/>
  <c r="C98" i="7"/>
  <c r="B98" i="7"/>
  <c r="D97" i="7"/>
  <c r="F97" i="7" s="1"/>
  <c r="C97" i="7"/>
  <c r="B97" i="7"/>
  <c r="D96" i="7"/>
  <c r="C96" i="7"/>
  <c r="B96" i="7"/>
  <c r="D95" i="7"/>
  <c r="C95" i="7"/>
  <c r="B95" i="7"/>
  <c r="D94" i="7"/>
  <c r="C94" i="7"/>
  <c r="B94" i="7"/>
  <c r="D93" i="7"/>
  <c r="F93" i="7" s="1"/>
  <c r="C93" i="7"/>
  <c r="B93" i="7"/>
  <c r="D92" i="7"/>
  <c r="C92" i="7"/>
  <c r="B92" i="7"/>
  <c r="D91" i="7"/>
  <c r="C91" i="7"/>
  <c r="B91" i="7"/>
  <c r="D90" i="7"/>
  <c r="C90" i="7"/>
  <c r="B90" i="7"/>
  <c r="D89" i="7"/>
  <c r="F89" i="7" s="1"/>
  <c r="C89" i="7"/>
  <c r="B89" i="7"/>
  <c r="D88" i="7"/>
  <c r="C88" i="7"/>
  <c r="B88" i="7"/>
  <c r="D87" i="7"/>
  <c r="C87" i="7"/>
  <c r="B87" i="7"/>
  <c r="D86" i="7"/>
  <c r="C86" i="7"/>
  <c r="B86" i="7"/>
  <c r="D85" i="7"/>
  <c r="F85" i="7" s="1"/>
  <c r="C85" i="7"/>
  <c r="B85" i="7"/>
  <c r="D84" i="7"/>
  <c r="C84" i="7"/>
  <c r="B84" i="7"/>
  <c r="D83" i="7"/>
  <c r="C83" i="7"/>
  <c r="B83" i="7"/>
  <c r="D82" i="7"/>
  <c r="C82" i="7"/>
  <c r="B82" i="7"/>
  <c r="D81" i="7"/>
  <c r="F81" i="7" s="1"/>
  <c r="C81" i="7"/>
  <c r="B81" i="7"/>
  <c r="D80" i="7"/>
  <c r="C80" i="7"/>
  <c r="B80" i="7"/>
  <c r="D79" i="7"/>
  <c r="C79" i="7"/>
  <c r="B79" i="7"/>
  <c r="D78" i="7"/>
  <c r="C78" i="7"/>
  <c r="B78" i="7"/>
  <c r="D77" i="7"/>
  <c r="F77" i="7" s="1"/>
  <c r="C77" i="7"/>
  <c r="B77" i="7"/>
  <c r="D76" i="7"/>
  <c r="C76" i="7"/>
  <c r="B76" i="7"/>
  <c r="D75" i="7"/>
  <c r="C75" i="7"/>
  <c r="B75" i="7"/>
  <c r="D74" i="7"/>
  <c r="C74" i="7"/>
  <c r="B74" i="7"/>
  <c r="D73" i="7"/>
  <c r="F73" i="7" s="1"/>
  <c r="C73" i="7"/>
  <c r="B73" i="7"/>
  <c r="D72" i="7"/>
  <c r="C72" i="7"/>
  <c r="B72" i="7"/>
  <c r="D71" i="7"/>
  <c r="C71" i="7"/>
  <c r="B71" i="7"/>
  <c r="D70" i="7"/>
  <c r="C70" i="7"/>
  <c r="B70" i="7"/>
  <c r="D69" i="7"/>
  <c r="F69" i="7" s="1"/>
  <c r="C69" i="7"/>
  <c r="B69" i="7"/>
  <c r="D68" i="7"/>
  <c r="C68" i="7"/>
  <c r="B68" i="7"/>
  <c r="D67" i="7"/>
  <c r="C67" i="7"/>
  <c r="B67" i="7"/>
  <c r="D66" i="7"/>
  <c r="C66" i="7"/>
  <c r="B66" i="7"/>
  <c r="D65" i="7"/>
  <c r="G65" i="7" s="1"/>
  <c r="U65" i="7" s="1"/>
  <c r="C65" i="7"/>
  <c r="B65" i="7"/>
  <c r="D64" i="7"/>
  <c r="C64" i="7"/>
  <c r="B64" i="7"/>
  <c r="D63" i="7"/>
  <c r="C63" i="7"/>
  <c r="B63" i="7"/>
  <c r="D62" i="7"/>
  <c r="C62" i="7"/>
  <c r="B62" i="7"/>
  <c r="D61" i="7"/>
  <c r="G61" i="7" s="1"/>
  <c r="C61" i="7"/>
  <c r="B61" i="7"/>
  <c r="D60" i="7"/>
  <c r="C60" i="7"/>
  <c r="B60" i="7"/>
  <c r="D59" i="7"/>
  <c r="C59" i="7"/>
  <c r="B59" i="7"/>
  <c r="D58" i="7"/>
  <c r="C58" i="7"/>
  <c r="B58" i="7"/>
  <c r="D57" i="7"/>
  <c r="G57" i="7" s="1"/>
  <c r="U57" i="7" s="1"/>
  <c r="C57" i="7"/>
  <c r="B57" i="7"/>
  <c r="D56" i="7"/>
  <c r="C56" i="7"/>
  <c r="B56" i="7"/>
  <c r="D55" i="7"/>
  <c r="C55" i="7"/>
  <c r="B55" i="7"/>
  <c r="D54" i="7"/>
  <c r="C54" i="7"/>
  <c r="B54" i="7"/>
  <c r="D53" i="7"/>
  <c r="G53" i="7" s="1"/>
  <c r="C53" i="7"/>
  <c r="B53" i="7"/>
  <c r="D52" i="7"/>
  <c r="C52" i="7"/>
  <c r="B52" i="7"/>
  <c r="D51" i="7"/>
  <c r="C51" i="7"/>
  <c r="B51" i="7"/>
  <c r="D50" i="7"/>
  <c r="C50" i="7"/>
  <c r="B50" i="7"/>
  <c r="D49" i="7"/>
  <c r="F49" i="7" s="1"/>
  <c r="C49" i="7"/>
  <c r="B49" i="7"/>
  <c r="D48" i="7"/>
  <c r="C48" i="7"/>
  <c r="B48" i="7"/>
  <c r="D47" i="7"/>
  <c r="C47" i="7"/>
  <c r="B47" i="7"/>
  <c r="D46" i="7"/>
  <c r="C46" i="7"/>
  <c r="B46" i="7"/>
  <c r="D45" i="7"/>
  <c r="F45" i="7" s="1"/>
  <c r="C45" i="7"/>
  <c r="B45" i="7"/>
  <c r="D44" i="7"/>
  <c r="C44" i="7"/>
  <c r="B44" i="7"/>
  <c r="D43" i="7"/>
  <c r="C43" i="7"/>
  <c r="B43" i="7"/>
  <c r="D42" i="7"/>
  <c r="C42" i="7"/>
  <c r="B42" i="7"/>
  <c r="D41" i="7"/>
  <c r="F41" i="7" s="1"/>
  <c r="C41" i="7"/>
  <c r="B41" i="7"/>
  <c r="D40" i="7"/>
  <c r="C40" i="7"/>
  <c r="B40" i="7"/>
  <c r="D39" i="7"/>
  <c r="C39" i="7"/>
  <c r="B39" i="7"/>
  <c r="D38" i="7"/>
  <c r="C38" i="7"/>
  <c r="B38" i="7"/>
  <c r="D37" i="7"/>
  <c r="F37" i="7" s="1"/>
  <c r="C37" i="7"/>
  <c r="B37" i="7"/>
  <c r="D36" i="7"/>
  <c r="C36" i="7"/>
  <c r="B36" i="7"/>
  <c r="D35" i="7"/>
  <c r="C35" i="7"/>
  <c r="B35" i="7"/>
  <c r="D34" i="7"/>
  <c r="C34" i="7"/>
  <c r="B34" i="7"/>
  <c r="D33" i="7"/>
  <c r="F33" i="7" s="1"/>
  <c r="C33" i="7"/>
  <c r="B33" i="7"/>
  <c r="D32" i="7"/>
  <c r="C32" i="7"/>
  <c r="B32" i="7"/>
  <c r="D31" i="7"/>
  <c r="C31" i="7"/>
  <c r="B31" i="7"/>
  <c r="D30" i="7"/>
  <c r="C30" i="7"/>
  <c r="B30" i="7"/>
  <c r="D29" i="7"/>
  <c r="F29" i="7" s="1"/>
  <c r="C29" i="7"/>
  <c r="B29" i="7"/>
  <c r="D28" i="7"/>
  <c r="C28" i="7"/>
  <c r="B28" i="7"/>
  <c r="D27" i="7"/>
  <c r="C27" i="7"/>
  <c r="B27" i="7"/>
  <c r="D26" i="7"/>
  <c r="C26" i="7"/>
  <c r="B26" i="7"/>
  <c r="D25" i="7"/>
  <c r="F25" i="7" s="1"/>
  <c r="C25" i="7"/>
  <c r="B25" i="7"/>
  <c r="D24" i="7"/>
  <c r="C24" i="7"/>
  <c r="B24" i="7"/>
  <c r="D23" i="7"/>
  <c r="C23" i="7"/>
  <c r="B23" i="7"/>
  <c r="D22" i="7"/>
  <c r="C22" i="7"/>
  <c r="B22" i="7"/>
  <c r="D21" i="7"/>
  <c r="F21" i="7" s="1"/>
  <c r="C21" i="7"/>
  <c r="B21" i="7"/>
  <c r="D20" i="7"/>
  <c r="C20" i="7"/>
  <c r="B20" i="7"/>
  <c r="D19" i="7"/>
  <c r="C19" i="7"/>
  <c r="B19" i="7"/>
  <c r="D18" i="7"/>
  <c r="C18" i="7"/>
  <c r="B18" i="7"/>
  <c r="D17" i="7"/>
  <c r="F17" i="7" s="1"/>
  <c r="C17" i="7"/>
  <c r="B17" i="7"/>
  <c r="D16" i="7"/>
  <c r="C16" i="7"/>
  <c r="B16" i="7"/>
  <c r="D15" i="7"/>
  <c r="C15" i="7"/>
  <c r="B15" i="7"/>
  <c r="D14" i="7"/>
  <c r="C14" i="7"/>
  <c r="B14" i="7"/>
  <c r="D13" i="7"/>
  <c r="F13" i="7" s="1"/>
  <c r="C13" i="7"/>
  <c r="B13" i="7"/>
  <c r="D12" i="7"/>
  <c r="C12" i="7"/>
  <c r="B12" i="7"/>
  <c r="D11" i="7"/>
  <c r="G11" i="7" s="1"/>
  <c r="U11" i="7" s="1"/>
  <c r="C11" i="7"/>
  <c r="B11" i="7"/>
  <c r="D10" i="7"/>
  <c r="G10" i="7" s="1"/>
  <c r="U10" i="7" s="1"/>
  <c r="C10" i="7"/>
  <c r="B10" i="7"/>
  <c r="D9" i="7"/>
  <c r="G9" i="7" s="1"/>
  <c r="U9" i="7" s="1"/>
  <c r="C9" i="7"/>
  <c r="B9" i="7"/>
  <c r="D8" i="7"/>
  <c r="F8" i="7" s="1"/>
  <c r="C8" i="7"/>
  <c r="B8" i="7"/>
  <c r="A8" i="7"/>
  <c r="D7" i="7"/>
  <c r="C7" i="7"/>
  <c r="B7" i="7"/>
  <c r="A7" i="7"/>
  <c r="D6" i="7"/>
  <c r="G6" i="7" s="1"/>
  <c r="C6" i="7"/>
  <c r="B6" i="7"/>
  <c r="A6" i="7"/>
  <c r="D5" i="7"/>
  <c r="G5" i="7" s="1"/>
  <c r="C5" i="7"/>
  <c r="B5" i="7"/>
  <c r="A5" i="7"/>
  <c r="C4" i="7"/>
  <c r="B4" i="7"/>
  <c r="A4" i="7"/>
  <c r="D203" i="6"/>
  <c r="C203" i="6"/>
  <c r="B203" i="6"/>
  <c r="D202" i="6"/>
  <c r="C202" i="6"/>
  <c r="B202" i="6"/>
  <c r="D201" i="6"/>
  <c r="G201" i="6" s="1"/>
  <c r="C201" i="6"/>
  <c r="B201" i="6"/>
  <c r="D200" i="6"/>
  <c r="C200" i="6"/>
  <c r="B200" i="6"/>
  <c r="D199" i="6"/>
  <c r="C199" i="6"/>
  <c r="B199" i="6"/>
  <c r="D198" i="6"/>
  <c r="C198" i="6"/>
  <c r="B198" i="6"/>
  <c r="D197" i="6"/>
  <c r="G197" i="6" s="1"/>
  <c r="C197" i="6"/>
  <c r="B197" i="6"/>
  <c r="D196" i="6"/>
  <c r="C196" i="6"/>
  <c r="B196" i="6"/>
  <c r="D195" i="6"/>
  <c r="C195" i="6"/>
  <c r="B195" i="6"/>
  <c r="D194" i="6"/>
  <c r="C194" i="6"/>
  <c r="B194" i="6"/>
  <c r="D193" i="6"/>
  <c r="G193" i="6" s="1"/>
  <c r="C193" i="6"/>
  <c r="B193" i="6"/>
  <c r="D192" i="6"/>
  <c r="C192" i="6"/>
  <c r="B192" i="6"/>
  <c r="D191" i="6"/>
  <c r="C191" i="6"/>
  <c r="B191" i="6"/>
  <c r="D190" i="6"/>
  <c r="C190" i="6"/>
  <c r="B190" i="6"/>
  <c r="D189" i="6"/>
  <c r="G189" i="6" s="1"/>
  <c r="C189" i="6"/>
  <c r="B189" i="6"/>
  <c r="D188" i="6"/>
  <c r="C188" i="6"/>
  <c r="B188" i="6"/>
  <c r="D187" i="6"/>
  <c r="C187" i="6"/>
  <c r="B187" i="6"/>
  <c r="D186" i="6"/>
  <c r="C186" i="6"/>
  <c r="B186" i="6"/>
  <c r="D185" i="6"/>
  <c r="G185" i="6" s="1"/>
  <c r="C185" i="6"/>
  <c r="B185" i="6"/>
  <c r="D184" i="6"/>
  <c r="C184" i="6"/>
  <c r="B184" i="6"/>
  <c r="D183" i="6"/>
  <c r="C183" i="6"/>
  <c r="B183" i="6"/>
  <c r="D182" i="6"/>
  <c r="C182" i="6"/>
  <c r="B182" i="6"/>
  <c r="D181" i="6"/>
  <c r="G181" i="6" s="1"/>
  <c r="C181" i="6"/>
  <c r="B181" i="6"/>
  <c r="D180" i="6"/>
  <c r="C180" i="6"/>
  <c r="B180" i="6"/>
  <c r="D179" i="6"/>
  <c r="C179" i="6"/>
  <c r="B179" i="6"/>
  <c r="D178" i="6"/>
  <c r="C178" i="6"/>
  <c r="B178" i="6"/>
  <c r="D177" i="6"/>
  <c r="G177" i="6" s="1"/>
  <c r="C177" i="6"/>
  <c r="B177" i="6"/>
  <c r="D176" i="6"/>
  <c r="C176" i="6"/>
  <c r="B176" i="6"/>
  <c r="D175" i="6"/>
  <c r="C175" i="6"/>
  <c r="B175" i="6"/>
  <c r="D174" i="6"/>
  <c r="C174" i="6"/>
  <c r="B174" i="6"/>
  <c r="D173" i="6"/>
  <c r="G173" i="6" s="1"/>
  <c r="C173" i="6"/>
  <c r="B173" i="6"/>
  <c r="D172" i="6"/>
  <c r="C172" i="6"/>
  <c r="B172" i="6"/>
  <c r="D171" i="6"/>
  <c r="C171" i="6"/>
  <c r="B171" i="6"/>
  <c r="D170" i="6"/>
  <c r="C170" i="6"/>
  <c r="B170" i="6"/>
  <c r="D169" i="6"/>
  <c r="G169" i="6" s="1"/>
  <c r="C169" i="6"/>
  <c r="B169" i="6"/>
  <c r="D168" i="6"/>
  <c r="C168" i="6"/>
  <c r="B168" i="6"/>
  <c r="D167" i="6"/>
  <c r="C167" i="6"/>
  <c r="B167" i="6"/>
  <c r="D166" i="6"/>
  <c r="C166" i="6"/>
  <c r="B166" i="6"/>
  <c r="D165" i="6"/>
  <c r="G165" i="6" s="1"/>
  <c r="C165" i="6"/>
  <c r="B165" i="6"/>
  <c r="D164" i="6"/>
  <c r="C164" i="6"/>
  <c r="B164" i="6"/>
  <c r="D163" i="6"/>
  <c r="C163" i="6"/>
  <c r="B163" i="6"/>
  <c r="D162" i="6"/>
  <c r="C162" i="6"/>
  <c r="B162" i="6"/>
  <c r="D161" i="6"/>
  <c r="G161" i="6" s="1"/>
  <c r="C161" i="6"/>
  <c r="B161" i="6"/>
  <c r="D160" i="6"/>
  <c r="C160" i="6"/>
  <c r="B160" i="6"/>
  <c r="D159" i="6"/>
  <c r="C159" i="6"/>
  <c r="B159" i="6"/>
  <c r="D158" i="6"/>
  <c r="C158" i="6"/>
  <c r="B158" i="6"/>
  <c r="D157" i="6"/>
  <c r="C157" i="6"/>
  <c r="B157" i="6"/>
  <c r="D156" i="6"/>
  <c r="C156" i="6"/>
  <c r="B156" i="6"/>
  <c r="D155" i="6"/>
  <c r="C155" i="6"/>
  <c r="B155" i="6"/>
  <c r="D154" i="6"/>
  <c r="C154" i="6"/>
  <c r="B154" i="6"/>
  <c r="D153" i="6"/>
  <c r="C153" i="6"/>
  <c r="B153" i="6"/>
  <c r="D152" i="6"/>
  <c r="C152" i="6"/>
  <c r="B152" i="6"/>
  <c r="D151" i="6"/>
  <c r="C151" i="6"/>
  <c r="B151" i="6"/>
  <c r="D150" i="6"/>
  <c r="C150" i="6"/>
  <c r="B150" i="6"/>
  <c r="D149" i="6"/>
  <c r="C149" i="6"/>
  <c r="B149" i="6"/>
  <c r="D148" i="6"/>
  <c r="C148" i="6"/>
  <c r="B148" i="6"/>
  <c r="D147" i="6"/>
  <c r="C147" i="6"/>
  <c r="B147" i="6"/>
  <c r="D146" i="6"/>
  <c r="C146" i="6"/>
  <c r="B146" i="6"/>
  <c r="D145" i="6"/>
  <c r="C145" i="6"/>
  <c r="B145" i="6"/>
  <c r="D144" i="6"/>
  <c r="C144" i="6"/>
  <c r="B144" i="6"/>
  <c r="D143" i="6"/>
  <c r="C143" i="6"/>
  <c r="B143" i="6"/>
  <c r="D142" i="6"/>
  <c r="C142" i="6"/>
  <c r="B142" i="6"/>
  <c r="D141" i="6"/>
  <c r="F141" i="6" s="1"/>
  <c r="C141" i="6"/>
  <c r="B141" i="6"/>
  <c r="D140" i="6"/>
  <c r="C140" i="6"/>
  <c r="B140" i="6"/>
  <c r="D139" i="6"/>
  <c r="C139" i="6"/>
  <c r="B139" i="6"/>
  <c r="D138" i="6"/>
  <c r="C138" i="6"/>
  <c r="B138" i="6"/>
  <c r="D137" i="6"/>
  <c r="G137" i="6" s="1"/>
  <c r="C137" i="6"/>
  <c r="B137" i="6"/>
  <c r="D136" i="6"/>
  <c r="C136" i="6"/>
  <c r="B136" i="6"/>
  <c r="D135" i="6"/>
  <c r="C135" i="6"/>
  <c r="B135" i="6"/>
  <c r="D134" i="6"/>
  <c r="C134" i="6"/>
  <c r="B134" i="6"/>
  <c r="D133" i="6"/>
  <c r="G133" i="6" s="1"/>
  <c r="U133" i="6" s="1"/>
  <c r="C133" i="6"/>
  <c r="B133" i="6"/>
  <c r="D132" i="6"/>
  <c r="C132" i="6"/>
  <c r="B132" i="6"/>
  <c r="D131" i="6"/>
  <c r="C131" i="6"/>
  <c r="B131" i="6"/>
  <c r="D130" i="6"/>
  <c r="C130" i="6"/>
  <c r="B130" i="6"/>
  <c r="D129" i="6"/>
  <c r="G129" i="6" s="1"/>
  <c r="C129" i="6"/>
  <c r="B129" i="6"/>
  <c r="D128" i="6"/>
  <c r="C128" i="6"/>
  <c r="B128" i="6"/>
  <c r="D127" i="6"/>
  <c r="C127" i="6"/>
  <c r="B127" i="6"/>
  <c r="D126" i="6"/>
  <c r="C126" i="6"/>
  <c r="B126" i="6"/>
  <c r="D125" i="6"/>
  <c r="G125" i="6" s="1"/>
  <c r="C125" i="6"/>
  <c r="B125" i="6"/>
  <c r="D124" i="6"/>
  <c r="C124" i="6"/>
  <c r="B124" i="6"/>
  <c r="D123" i="6"/>
  <c r="C123" i="6"/>
  <c r="B123" i="6"/>
  <c r="D122" i="6"/>
  <c r="C122" i="6"/>
  <c r="B122" i="6"/>
  <c r="D121" i="6"/>
  <c r="G121" i="6" s="1"/>
  <c r="U121" i="6" s="1"/>
  <c r="C121" i="6"/>
  <c r="B121" i="6"/>
  <c r="D120" i="6"/>
  <c r="C120" i="6"/>
  <c r="B120" i="6"/>
  <c r="D119" i="6"/>
  <c r="C119" i="6"/>
  <c r="B119" i="6"/>
  <c r="D118" i="6"/>
  <c r="C118" i="6"/>
  <c r="B118" i="6"/>
  <c r="D117" i="6"/>
  <c r="G117" i="6" s="1"/>
  <c r="U117" i="6" s="1"/>
  <c r="C117" i="6"/>
  <c r="B117" i="6"/>
  <c r="D116" i="6"/>
  <c r="C116" i="6"/>
  <c r="B116" i="6"/>
  <c r="D115" i="6"/>
  <c r="C115" i="6"/>
  <c r="B115" i="6"/>
  <c r="D114" i="6"/>
  <c r="C114" i="6"/>
  <c r="B114" i="6"/>
  <c r="D113" i="6"/>
  <c r="G113" i="6" s="1"/>
  <c r="U113" i="6" s="1"/>
  <c r="C113" i="6"/>
  <c r="B113" i="6"/>
  <c r="D112" i="6"/>
  <c r="C112" i="6"/>
  <c r="B112" i="6"/>
  <c r="D111" i="6"/>
  <c r="C111" i="6"/>
  <c r="B111" i="6"/>
  <c r="D110" i="6"/>
  <c r="C110" i="6"/>
  <c r="B110" i="6"/>
  <c r="D109" i="6"/>
  <c r="G109" i="6" s="1"/>
  <c r="U109" i="6" s="1"/>
  <c r="C109" i="6"/>
  <c r="B109" i="6"/>
  <c r="D108" i="6"/>
  <c r="C108" i="6"/>
  <c r="B108" i="6"/>
  <c r="D107" i="6"/>
  <c r="C107" i="6"/>
  <c r="B107" i="6"/>
  <c r="D106" i="6"/>
  <c r="C106" i="6"/>
  <c r="B106" i="6"/>
  <c r="D105" i="6"/>
  <c r="G105" i="6" s="1"/>
  <c r="U105" i="6" s="1"/>
  <c r="C105" i="6"/>
  <c r="B105" i="6"/>
  <c r="D104" i="6"/>
  <c r="C104" i="6"/>
  <c r="B104" i="6"/>
  <c r="D103" i="6"/>
  <c r="C103" i="6"/>
  <c r="B103" i="6"/>
  <c r="D102" i="6"/>
  <c r="C102" i="6"/>
  <c r="B102" i="6"/>
  <c r="D101" i="6"/>
  <c r="G101" i="6" s="1"/>
  <c r="U101" i="6" s="1"/>
  <c r="C101" i="6"/>
  <c r="B101" i="6"/>
  <c r="D100" i="6"/>
  <c r="C100" i="6"/>
  <c r="B100" i="6"/>
  <c r="D99" i="6"/>
  <c r="C99" i="6"/>
  <c r="B99" i="6"/>
  <c r="D98" i="6"/>
  <c r="C98" i="6"/>
  <c r="B98" i="6"/>
  <c r="D97" i="6"/>
  <c r="G97" i="6" s="1"/>
  <c r="U97" i="6" s="1"/>
  <c r="C97" i="6"/>
  <c r="B97" i="6"/>
  <c r="D96" i="6"/>
  <c r="C96" i="6"/>
  <c r="B96" i="6"/>
  <c r="D95" i="6"/>
  <c r="C95" i="6"/>
  <c r="B95" i="6"/>
  <c r="D94" i="6"/>
  <c r="C94" i="6"/>
  <c r="B94" i="6"/>
  <c r="D93" i="6"/>
  <c r="G93" i="6" s="1"/>
  <c r="U93" i="6" s="1"/>
  <c r="C93" i="6"/>
  <c r="B93" i="6"/>
  <c r="D92" i="6"/>
  <c r="C92" i="6"/>
  <c r="B92" i="6"/>
  <c r="D91" i="6"/>
  <c r="C91" i="6"/>
  <c r="B91" i="6"/>
  <c r="D90" i="6"/>
  <c r="C90" i="6"/>
  <c r="B90" i="6"/>
  <c r="D89" i="6"/>
  <c r="G89" i="6" s="1"/>
  <c r="U89" i="6" s="1"/>
  <c r="C89" i="6"/>
  <c r="B89" i="6"/>
  <c r="D88" i="6"/>
  <c r="C88" i="6"/>
  <c r="B88" i="6"/>
  <c r="D87" i="6"/>
  <c r="C87" i="6"/>
  <c r="B87" i="6"/>
  <c r="D86" i="6"/>
  <c r="C86" i="6"/>
  <c r="B86" i="6"/>
  <c r="D85" i="6"/>
  <c r="G85" i="6" s="1"/>
  <c r="U85" i="6" s="1"/>
  <c r="C85" i="6"/>
  <c r="B85" i="6"/>
  <c r="D84" i="6"/>
  <c r="C84" i="6"/>
  <c r="B84" i="6"/>
  <c r="D83" i="6"/>
  <c r="C83" i="6"/>
  <c r="B83" i="6"/>
  <c r="D82" i="6"/>
  <c r="C82" i="6"/>
  <c r="B82" i="6"/>
  <c r="D81" i="6"/>
  <c r="G81" i="6" s="1"/>
  <c r="U81" i="6" s="1"/>
  <c r="C81" i="6"/>
  <c r="B81" i="6"/>
  <c r="D80" i="6"/>
  <c r="C80" i="6"/>
  <c r="B80" i="6"/>
  <c r="D79" i="6"/>
  <c r="C79" i="6"/>
  <c r="B79" i="6"/>
  <c r="D78" i="6"/>
  <c r="C78" i="6"/>
  <c r="B78" i="6"/>
  <c r="D77" i="6"/>
  <c r="G77" i="6" s="1"/>
  <c r="U77" i="6" s="1"/>
  <c r="C77" i="6"/>
  <c r="B77" i="6"/>
  <c r="D76" i="6"/>
  <c r="C76" i="6"/>
  <c r="B76" i="6"/>
  <c r="D75" i="6"/>
  <c r="C75" i="6"/>
  <c r="B75" i="6"/>
  <c r="D74" i="6"/>
  <c r="C74" i="6"/>
  <c r="B74" i="6"/>
  <c r="D73" i="6"/>
  <c r="G73" i="6" s="1"/>
  <c r="U73" i="6" s="1"/>
  <c r="C73" i="6"/>
  <c r="B73" i="6"/>
  <c r="D72" i="6"/>
  <c r="C72" i="6"/>
  <c r="B72" i="6"/>
  <c r="D71" i="6"/>
  <c r="C71" i="6"/>
  <c r="B71" i="6"/>
  <c r="D70" i="6"/>
  <c r="C70" i="6"/>
  <c r="B70" i="6"/>
  <c r="D69" i="6"/>
  <c r="G69" i="6" s="1"/>
  <c r="U69" i="6" s="1"/>
  <c r="C69" i="6"/>
  <c r="B69" i="6"/>
  <c r="D68" i="6"/>
  <c r="C68" i="6"/>
  <c r="B68" i="6"/>
  <c r="D67" i="6"/>
  <c r="C67" i="6"/>
  <c r="B67" i="6"/>
  <c r="D66" i="6"/>
  <c r="C66" i="6"/>
  <c r="B66" i="6"/>
  <c r="D65" i="6"/>
  <c r="G65" i="6" s="1"/>
  <c r="C65" i="6"/>
  <c r="B65" i="6"/>
  <c r="D64" i="6"/>
  <c r="C64" i="6"/>
  <c r="B64" i="6"/>
  <c r="D63" i="6"/>
  <c r="C63" i="6"/>
  <c r="B63" i="6"/>
  <c r="D62" i="6"/>
  <c r="C62" i="6"/>
  <c r="B62" i="6"/>
  <c r="D61" i="6"/>
  <c r="F61" i="6" s="1"/>
  <c r="C61" i="6"/>
  <c r="B61" i="6"/>
  <c r="D60" i="6"/>
  <c r="C60" i="6"/>
  <c r="B60" i="6"/>
  <c r="D59" i="6"/>
  <c r="C59" i="6"/>
  <c r="B59" i="6"/>
  <c r="D58" i="6"/>
  <c r="C58" i="6"/>
  <c r="B58" i="6"/>
  <c r="D57" i="6"/>
  <c r="G57" i="6" s="1"/>
  <c r="P57" i="6" s="1"/>
  <c r="Q57" i="6" s="1"/>
  <c r="C57" i="6"/>
  <c r="B57" i="6"/>
  <c r="D56" i="6"/>
  <c r="C56" i="6"/>
  <c r="B56" i="6"/>
  <c r="D55" i="6"/>
  <c r="C55" i="6"/>
  <c r="B55" i="6"/>
  <c r="D54" i="6"/>
  <c r="C54" i="6"/>
  <c r="B54" i="6"/>
  <c r="D53" i="6"/>
  <c r="G53" i="6" s="1"/>
  <c r="U53" i="6" s="1"/>
  <c r="C53" i="6"/>
  <c r="B53" i="6"/>
  <c r="D52" i="6"/>
  <c r="C52" i="6"/>
  <c r="B52" i="6"/>
  <c r="D51" i="6"/>
  <c r="C51" i="6"/>
  <c r="B51" i="6"/>
  <c r="D50" i="6"/>
  <c r="C50" i="6"/>
  <c r="B50" i="6"/>
  <c r="D49" i="6"/>
  <c r="G49" i="6" s="1"/>
  <c r="P49" i="6" s="1"/>
  <c r="Q49" i="6" s="1"/>
  <c r="C49" i="6"/>
  <c r="B49" i="6"/>
  <c r="D48" i="6"/>
  <c r="C48" i="6"/>
  <c r="B48" i="6"/>
  <c r="D47" i="6"/>
  <c r="C47" i="6"/>
  <c r="B47" i="6"/>
  <c r="D46" i="6"/>
  <c r="C46" i="6"/>
  <c r="B46" i="6"/>
  <c r="D45" i="6"/>
  <c r="F45" i="6" s="1"/>
  <c r="C45" i="6"/>
  <c r="B45" i="6"/>
  <c r="D44" i="6"/>
  <c r="C44" i="6"/>
  <c r="B44" i="6"/>
  <c r="D43" i="6"/>
  <c r="C43" i="6"/>
  <c r="B43" i="6"/>
  <c r="D42" i="6"/>
  <c r="C42" i="6"/>
  <c r="B42" i="6"/>
  <c r="D41" i="6"/>
  <c r="G41" i="6" s="1"/>
  <c r="U41" i="6" s="1"/>
  <c r="C41" i="6"/>
  <c r="B41" i="6"/>
  <c r="D40" i="6"/>
  <c r="C40" i="6"/>
  <c r="B40" i="6"/>
  <c r="D39" i="6"/>
  <c r="C39" i="6"/>
  <c r="B39" i="6"/>
  <c r="D38" i="6"/>
  <c r="C38" i="6"/>
  <c r="B38" i="6"/>
  <c r="D37" i="6"/>
  <c r="G37" i="6" s="1"/>
  <c r="U37" i="6" s="1"/>
  <c r="C37" i="6"/>
  <c r="B37" i="6"/>
  <c r="D36" i="6"/>
  <c r="C36" i="6"/>
  <c r="B36" i="6"/>
  <c r="D35" i="6"/>
  <c r="C35" i="6"/>
  <c r="B35" i="6"/>
  <c r="D34" i="6"/>
  <c r="C34" i="6"/>
  <c r="B34" i="6"/>
  <c r="D33" i="6"/>
  <c r="G33" i="6" s="1"/>
  <c r="U33" i="6" s="1"/>
  <c r="C33" i="6"/>
  <c r="B33" i="6"/>
  <c r="D32" i="6"/>
  <c r="C32" i="6"/>
  <c r="B32" i="6"/>
  <c r="D31" i="6"/>
  <c r="C31" i="6"/>
  <c r="B31" i="6"/>
  <c r="D30" i="6"/>
  <c r="C30" i="6"/>
  <c r="B30" i="6"/>
  <c r="D29" i="6"/>
  <c r="G29" i="6" s="1"/>
  <c r="U29" i="6" s="1"/>
  <c r="C29" i="6"/>
  <c r="B29" i="6"/>
  <c r="D28" i="6"/>
  <c r="C28" i="6"/>
  <c r="B28" i="6"/>
  <c r="D27" i="6"/>
  <c r="C27" i="6"/>
  <c r="B27" i="6"/>
  <c r="D26" i="6"/>
  <c r="C26" i="6"/>
  <c r="B26" i="6"/>
  <c r="D25" i="6"/>
  <c r="G25" i="6" s="1"/>
  <c r="U25" i="6" s="1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14" i="6"/>
  <c r="C14" i="6"/>
  <c r="B14" i="6"/>
  <c r="D13" i="6"/>
  <c r="C13" i="6"/>
  <c r="B13" i="6"/>
  <c r="D12" i="6"/>
  <c r="C12" i="6"/>
  <c r="B12" i="6"/>
  <c r="D11" i="6"/>
  <c r="G11" i="6" s="1"/>
  <c r="C11" i="6"/>
  <c r="B11" i="6"/>
  <c r="D10" i="6"/>
  <c r="G10" i="6" s="1"/>
  <c r="C10" i="6"/>
  <c r="B10" i="6"/>
  <c r="D9" i="6"/>
  <c r="C9" i="6"/>
  <c r="B9" i="6"/>
  <c r="D8" i="6"/>
  <c r="F8" i="6" s="1"/>
  <c r="C8" i="6"/>
  <c r="B8" i="6"/>
  <c r="A8" i="6"/>
  <c r="D7" i="6"/>
  <c r="G7" i="6" s="1"/>
  <c r="U7" i="6" s="1"/>
  <c r="C7" i="6"/>
  <c r="B7" i="6"/>
  <c r="A7" i="6"/>
  <c r="D6" i="6"/>
  <c r="F6" i="6" s="1"/>
  <c r="C6" i="6"/>
  <c r="B6" i="6"/>
  <c r="A6" i="6"/>
  <c r="D5" i="6"/>
  <c r="G5" i="6" s="1"/>
  <c r="C5" i="6"/>
  <c r="B5" i="6"/>
  <c r="A5" i="6"/>
  <c r="D4" i="6"/>
  <c r="F4" i="6" s="1"/>
  <c r="C4" i="6"/>
  <c r="B4" i="6"/>
  <c r="A4" i="6"/>
  <c r="D9" i="5"/>
  <c r="D10" i="5"/>
  <c r="D11" i="5"/>
  <c r="F11" i="5" s="1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G62" i="5" s="1"/>
  <c r="U62" i="5" s="1"/>
  <c r="D63" i="5"/>
  <c r="D64" i="5"/>
  <c r="D65" i="5"/>
  <c r="D66" i="5"/>
  <c r="G66" i="5" s="1"/>
  <c r="U66" i="5" s="1"/>
  <c r="D67" i="5"/>
  <c r="D68" i="5"/>
  <c r="D69" i="5"/>
  <c r="D70" i="5"/>
  <c r="G70" i="5" s="1"/>
  <c r="U70" i="5" s="1"/>
  <c r="D71" i="5"/>
  <c r="D72" i="5"/>
  <c r="D73" i="5"/>
  <c r="D74" i="5"/>
  <c r="F74" i="5" s="1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G126" i="5" s="1"/>
  <c r="U126" i="5" s="1"/>
  <c r="D127" i="5"/>
  <c r="D128" i="5"/>
  <c r="D129" i="5"/>
  <c r="D130" i="5"/>
  <c r="G130" i="5" s="1"/>
  <c r="U130" i="5" s="1"/>
  <c r="D131" i="5"/>
  <c r="D132" i="5"/>
  <c r="D133" i="5"/>
  <c r="D134" i="5"/>
  <c r="G134" i="5" s="1"/>
  <c r="U134" i="5" s="1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8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A5" i="5"/>
  <c r="C5" i="5"/>
  <c r="D5" i="5"/>
  <c r="A6" i="5"/>
  <c r="C6" i="5"/>
  <c r="D6" i="5"/>
  <c r="G6" i="5" s="1"/>
  <c r="A7" i="5"/>
  <c r="C7" i="5"/>
  <c r="D7" i="5"/>
  <c r="F7" i="5" s="1"/>
  <c r="A8" i="5"/>
  <c r="D8" i="5"/>
  <c r="G8" i="5" s="1"/>
  <c r="U8" i="5" s="1"/>
  <c r="B4" i="5"/>
  <c r="D4" i="5"/>
  <c r="G4" i="5" s="1"/>
  <c r="C4" i="5"/>
  <c r="A4" i="5"/>
  <c r="D5" i="11"/>
  <c r="D6" i="11"/>
  <c r="D8" i="11"/>
  <c r="G8" i="11" s="1"/>
  <c r="U8" i="11" s="1"/>
  <c r="D9" i="11"/>
  <c r="D10" i="11"/>
  <c r="D11" i="11"/>
  <c r="G11" i="11" s="1"/>
  <c r="U11" i="11" s="1"/>
  <c r="D12" i="11"/>
  <c r="D13" i="11"/>
  <c r="D14" i="11"/>
  <c r="G14" i="11" s="1"/>
  <c r="U14" i="11" s="1"/>
  <c r="D15" i="11"/>
  <c r="D16" i="11"/>
  <c r="D17" i="11"/>
  <c r="D18" i="11"/>
  <c r="G18" i="11" s="1"/>
  <c r="U18" i="11" s="1"/>
  <c r="D19" i="11"/>
  <c r="D20" i="11"/>
  <c r="D21" i="11"/>
  <c r="D22" i="11"/>
  <c r="D23" i="11"/>
  <c r="D24" i="11"/>
  <c r="D25" i="11"/>
  <c r="D26" i="11"/>
  <c r="G26" i="11" s="1"/>
  <c r="U26" i="11" s="1"/>
  <c r="D27" i="11"/>
  <c r="D28" i="11"/>
  <c r="D29" i="11"/>
  <c r="D30" i="11"/>
  <c r="D31" i="11"/>
  <c r="D32" i="11"/>
  <c r="D33" i="11"/>
  <c r="D34" i="11"/>
  <c r="G34" i="11" s="1"/>
  <c r="U34" i="11" s="1"/>
  <c r="D35" i="11"/>
  <c r="D36" i="11"/>
  <c r="D37" i="11"/>
  <c r="D38" i="11"/>
  <c r="D39" i="11"/>
  <c r="D40" i="11"/>
  <c r="D41" i="11"/>
  <c r="D42" i="11"/>
  <c r="G42" i="11" s="1"/>
  <c r="U42" i="11" s="1"/>
  <c r="D43" i="11"/>
  <c r="D44" i="11"/>
  <c r="D45" i="11"/>
  <c r="D46" i="11"/>
  <c r="D47" i="11"/>
  <c r="D48" i="11"/>
  <c r="D49" i="11"/>
  <c r="D50" i="11"/>
  <c r="G50" i="11" s="1"/>
  <c r="U50" i="11" s="1"/>
  <c r="D51" i="11"/>
  <c r="D52" i="11"/>
  <c r="D53" i="11"/>
  <c r="D54" i="11"/>
  <c r="D55" i="11"/>
  <c r="D56" i="11"/>
  <c r="D57" i="11"/>
  <c r="D58" i="11"/>
  <c r="G58" i="11" s="1"/>
  <c r="U58" i="11" s="1"/>
  <c r="D59" i="11"/>
  <c r="D60" i="11"/>
  <c r="D61" i="11"/>
  <c r="D62" i="11"/>
  <c r="D63" i="11"/>
  <c r="D64" i="11"/>
  <c r="D65" i="11"/>
  <c r="D66" i="11"/>
  <c r="G66" i="11" s="1"/>
  <c r="U66" i="11" s="1"/>
  <c r="D67" i="11"/>
  <c r="D68" i="11"/>
  <c r="D69" i="11"/>
  <c r="D70" i="11"/>
  <c r="D71" i="11"/>
  <c r="D72" i="11"/>
  <c r="D73" i="11"/>
  <c r="D74" i="11"/>
  <c r="G74" i="11" s="1"/>
  <c r="D75" i="11"/>
  <c r="D76" i="11"/>
  <c r="D77" i="11"/>
  <c r="D78" i="11"/>
  <c r="D79" i="11"/>
  <c r="D80" i="11"/>
  <c r="D81" i="11"/>
  <c r="D82" i="11"/>
  <c r="G82" i="11" s="1"/>
  <c r="D83" i="11"/>
  <c r="D84" i="11"/>
  <c r="D85" i="11"/>
  <c r="D86" i="11"/>
  <c r="D87" i="11"/>
  <c r="D88" i="11"/>
  <c r="D89" i="11"/>
  <c r="D90" i="11"/>
  <c r="G90" i="11" s="1"/>
  <c r="D91" i="11"/>
  <c r="D92" i="11"/>
  <c r="D93" i="11"/>
  <c r="D94" i="11"/>
  <c r="D95" i="11"/>
  <c r="D96" i="11"/>
  <c r="D97" i="11"/>
  <c r="D98" i="11"/>
  <c r="G98" i="11" s="1"/>
  <c r="U98" i="11" s="1"/>
  <c r="D99" i="11"/>
  <c r="D100" i="11"/>
  <c r="D101" i="11"/>
  <c r="D102" i="11"/>
  <c r="D103" i="11"/>
  <c r="D104" i="11"/>
  <c r="D105" i="11"/>
  <c r="D106" i="11"/>
  <c r="G106" i="11" s="1"/>
  <c r="U106" i="11" s="1"/>
  <c r="D107" i="11"/>
  <c r="D108" i="11"/>
  <c r="D109" i="11"/>
  <c r="D110" i="11"/>
  <c r="D111" i="11"/>
  <c r="D112" i="11"/>
  <c r="D113" i="11"/>
  <c r="D114" i="11"/>
  <c r="G114" i="11" s="1"/>
  <c r="U114" i="11" s="1"/>
  <c r="D115" i="11"/>
  <c r="D116" i="11"/>
  <c r="D117" i="11"/>
  <c r="D118" i="11"/>
  <c r="D119" i="11"/>
  <c r="D120" i="11"/>
  <c r="D121" i="11"/>
  <c r="G121" i="11" s="1"/>
  <c r="U121" i="11" s="1"/>
  <c r="D122" i="11"/>
  <c r="G122" i="11" s="1"/>
  <c r="D123" i="11"/>
  <c r="D124" i="11"/>
  <c r="D125" i="11"/>
  <c r="F125" i="11" s="1"/>
  <c r="D126" i="11"/>
  <c r="F126" i="11" s="1"/>
  <c r="D127" i="11"/>
  <c r="D128" i="11"/>
  <c r="D129" i="11"/>
  <c r="F129" i="11" s="1"/>
  <c r="D130" i="11"/>
  <c r="F130" i="11" s="1"/>
  <c r="D131" i="11"/>
  <c r="D132" i="11"/>
  <c r="D133" i="11"/>
  <c r="D134" i="11"/>
  <c r="D135" i="11"/>
  <c r="D136" i="11"/>
  <c r="D137" i="11"/>
  <c r="G137" i="11" s="1"/>
  <c r="U137" i="11" s="1"/>
  <c r="D138" i="11"/>
  <c r="G138" i="11" s="1"/>
  <c r="D139" i="11"/>
  <c r="D140" i="11"/>
  <c r="D141" i="11"/>
  <c r="F141" i="11" s="1"/>
  <c r="D142" i="11"/>
  <c r="F142" i="11" s="1"/>
  <c r="D143" i="11"/>
  <c r="D144" i="11"/>
  <c r="D145" i="11"/>
  <c r="F145" i="11" s="1"/>
  <c r="D146" i="11"/>
  <c r="F146" i="11" s="1"/>
  <c r="D147" i="11"/>
  <c r="D148" i="11"/>
  <c r="D149" i="11"/>
  <c r="D150" i="11"/>
  <c r="D151" i="11"/>
  <c r="D152" i="11"/>
  <c r="D153" i="11"/>
  <c r="G153" i="11" s="1"/>
  <c r="D154" i="11"/>
  <c r="G154" i="11" s="1"/>
  <c r="D155" i="11"/>
  <c r="D156" i="11"/>
  <c r="D157" i="11"/>
  <c r="F157" i="11" s="1"/>
  <c r="D158" i="11"/>
  <c r="F158" i="11" s="1"/>
  <c r="D159" i="11"/>
  <c r="D160" i="11"/>
  <c r="D161" i="11"/>
  <c r="F161" i="11" s="1"/>
  <c r="D162" i="11"/>
  <c r="F162" i="11" s="1"/>
  <c r="D163" i="11"/>
  <c r="D164" i="11"/>
  <c r="D165" i="11"/>
  <c r="D166" i="11"/>
  <c r="D167" i="11"/>
  <c r="D168" i="11"/>
  <c r="D169" i="11"/>
  <c r="G169" i="11" s="1"/>
  <c r="D170" i="11"/>
  <c r="G170" i="11" s="1"/>
  <c r="D171" i="11"/>
  <c r="D172" i="11"/>
  <c r="D173" i="11"/>
  <c r="F173" i="11" s="1"/>
  <c r="D174" i="11"/>
  <c r="F174" i="11" s="1"/>
  <c r="D175" i="11"/>
  <c r="D176" i="11"/>
  <c r="D177" i="11"/>
  <c r="F177" i="11" s="1"/>
  <c r="D178" i="11"/>
  <c r="F178" i="11" s="1"/>
  <c r="D179" i="11"/>
  <c r="D180" i="11"/>
  <c r="D181" i="11"/>
  <c r="D182" i="11"/>
  <c r="D183" i="11"/>
  <c r="D184" i="11"/>
  <c r="D185" i="11"/>
  <c r="G185" i="11" s="1"/>
  <c r="D186" i="11"/>
  <c r="G186" i="11" s="1"/>
  <c r="D187" i="11"/>
  <c r="D188" i="11"/>
  <c r="D189" i="11"/>
  <c r="F189" i="11" s="1"/>
  <c r="D190" i="11"/>
  <c r="D191" i="11"/>
  <c r="D192" i="11"/>
  <c r="D193" i="11"/>
  <c r="F193" i="11" s="1"/>
  <c r="D194" i="11"/>
  <c r="D195" i="11"/>
  <c r="D196" i="11"/>
  <c r="D197" i="11"/>
  <c r="D198" i="11"/>
  <c r="F198" i="11" s="1"/>
  <c r="D199" i="11"/>
  <c r="D200" i="11"/>
  <c r="D201" i="11"/>
  <c r="G201" i="11" s="1"/>
  <c r="D202" i="11"/>
  <c r="D203" i="11"/>
  <c r="D4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N12" i="11"/>
  <c r="N196" i="11"/>
  <c r="O200" i="11"/>
  <c r="J192" i="11"/>
  <c r="J196" i="11"/>
  <c r="J200" i="11"/>
  <c r="G12" i="11"/>
  <c r="U12" i="11" s="1"/>
  <c r="G16" i="11"/>
  <c r="U16" i="11" s="1"/>
  <c r="G20" i="11"/>
  <c r="U20" i="11" s="1"/>
  <c r="G24" i="11"/>
  <c r="U24" i="11" s="1"/>
  <c r="G28" i="11"/>
  <c r="U28" i="11" s="1"/>
  <c r="G32" i="11"/>
  <c r="U32" i="11" s="1"/>
  <c r="G36" i="11"/>
  <c r="U36" i="11" s="1"/>
  <c r="G40" i="11"/>
  <c r="U40" i="11" s="1"/>
  <c r="G44" i="11"/>
  <c r="U44" i="11" s="1"/>
  <c r="G48" i="11"/>
  <c r="U48" i="11" s="1"/>
  <c r="G52" i="11"/>
  <c r="U52" i="11" s="1"/>
  <c r="G56" i="11"/>
  <c r="U56" i="11" s="1"/>
  <c r="G60" i="11"/>
  <c r="U60" i="11" s="1"/>
  <c r="G64" i="11"/>
  <c r="U64" i="11" s="1"/>
  <c r="G68" i="11"/>
  <c r="U68" i="11" s="1"/>
  <c r="G72" i="11"/>
  <c r="U72" i="11" s="1"/>
  <c r="G76" i="11"/>
  <c r="U76" i="11" s="1"/>
  <c r="G80" i="11"/>
  <c r="U80" i="11" s="1"/>
  <c r="G84" i="11"/>
  <c r="U84" i="11" s="1"/>
  <c r="G88" i="11"/>
  <c r="U88" i="11" s="1"/>
  <c r="G92" i="11"/>
  <c r="U92" i="11" s="1"/>
  <c r="G96" i="11"/>
  <c r="U96" i="11" s="1"/>
  <c r="G100" i="11"/>
  <c r="U100" i="11" s="1"/>
  <c r="G104" i="11"/>
  <c r="U104" i="11" s="1"/>
  <c r="G108" i="11"/>
  <c r="U108" i="11" s="1"/>
  <c r="G112" i="11"/>
  <c r="U112" i="11" s="1"/>
  <c r="G116" i="11"/>
  <c r="U116" i="11" s="1"/>
  <c r="F120" i="11"/>
  <c r="F124" i="11"/>
  <c r="F128" i="11"/>
  <c r="F132" i="11"/>
  <c r="F136" i="11"/>
  <c r="F140" i="11"/>
  <c r="G144" i="11"/>
  <c r="U144" i="11" s="1"/>
  <c r="G148" i="11"/>
  <c r="U148" i="11" s="1"/>
  <c r="G152" i="11"/>
  <c r="G156" i="11"/>
  <c r="G160" i="11"/>
  <c r="G164" i="11"/>
  <c r="G168" i="11"/>
  <c r="G172" i="11"/>
  <c r="G176" i="11"/>
  <c r="G180" i="11"/>
  <c r="G184" i="11"/>
  <c r="G188" i="11"/>
  <c r="G192" i="11"/>
  <c r="G196" i="11"/>
  <c r="G200" i="11"/>
  <c r="W203" i="11"/>
  <c r="S203" i="11"/>
  <c r="O203" i="11"/>
  <c r="N203" i="11"/>
  <c r="K203" i="11"/>
  <c r="J203" i="11"/>
  <c r="G203" i="11"/>
  <c r="F203" i="11"/>
  <c r="W202" i="11"/>
  <c r="S202" i="11"/>
  <c r="O202" i="11"/>
  <c r="N202" i="11"/>
  <c r="K202" i="11"/>
  <c r="J202" i="11"/>
  <c r="W201" i="11"/>
  <c r="S201" i="11"/>
  <c r="O201" i="11"/>
  <c r="N201" i="11"/>
  <c r="K201" i="11"/>
  <c r="J201" i="11"/>
  <c r="W200" i="11"/>
  <c r="S200" i="11"/>
  <c r="N200" i="11"/>
  <c r="K200" i="11"/>
  <c r="F200" i="11"/>
  <c r="W199" i="11"/>
  <c r="S199" i="11"/>
  <c r="O199" i="11"/>
  <c r="N199" i="11"/>
  <c r="K199" i="11"/>
  <c r="J199" i="11"/>
  <c r="G199" i="11"/>
  <c r="F199" i="11"/>
  <c r="W198" i="11"/>
  <c r="S198" i="11"/>
  <c r="O198" i="11"/>
  <c r="N198" i="11"/>
  <c r="K198" i="11"/>
  <c r="J198" i="11"/>
  <c r="G198" i="11"/>
  <c r="W197" i="11"/>
  <c r="S197" i="11"/>
  <c r="O197" i="11"/>
  <c r="N197" i="11"/>
  <c r="K197" i="11"/>
  <c r="J197" i="11"/>
  <c r="W196" i="11"/>
  <c r="S196" i="11"/>
  <c r="O196" i="11"/>
  <c r="K196" i="11"/>
  <c r="F196" i="11"/>
  <c r="W195" i="11"/>
  <c r="S195" i="11"/>
  <c r="O195" i="11"/>
  <c r="N195" i="11"/>
  <c r="K195" i="11"/>
  <c r="J195" i="11"/>
  <c r="G195" i="11"/>
  <c r="F195" i="11"/>
  <c r="W194" i="11"/>
  <c r="S194" i="11"/>
  <c r="O194" i="11"/>
  <c r="N194" i="11"/>
  <c r="K194" i="11"/>
  <c r="J194" i="11"/>
  <c r="W193" i="11"/>
  <c r="S193" i="11"/>
  <c r="O193" i="11"/>
  <c r="N193" i="11"/>
  <c r="K193" i="11"/>
  <c r="J193" i="11"/>
  <c r="W192" i="11"/>
  <c r="S192" i="11"/>
  <c r="O192" i="11"/>
  <c r="N192" i="11"/>
  <c r="K192" i="11"/>
  <c r="F192" i="11"/>
  <c r="W191" i="11"/>
  <c r="S191" i="11"/>
  <c r="O191" i="11"/>
  <c r="N191" i="11"/>
  <c r="K191" i="11"/>
  <c r="J191" i="11"/>
  <c r="G191" i="11"/>
  <c r="F191" i="11"/>
  <c r="W190" i="11"/>
  <c r="S190" i="11"/>
  <c r="O190" i="11"/>
  <c r="N190" i="11"/>
  <c r="K190" i="11"/>
  <c r="J190" i="11"/>
  <c r="W189" i="11"/>
  <c r="S189" i="11"/>
  <c r="O189" i="11"/>
  <c r="N189" i="11"/>
  <c r="K189" i="11"/>
  <c r="J189" i="11"/>
  <c r="W188" i="11"/>
  <c r="S188" i="11"/>
  <c r="O188" i="11"/>
  <c r="N188" i="11"/>
  <c r="K188" i="11"/>
  <c r="J188" i="11"/>
  <c r="F188" i="11"/>
  <c r="W187" i="11"/>
  <c r="S187" i="11"/>
  <c r="O187" i="11"/>
  <c r="N187" i="11"/>
  <c r="K187" i="11"/>
  <c r="J187" i="11"/>
  <c r="G187" i="11"/>
  <c r="F187" i="11"/>
  <c r="W186" i="11"/>
  <c r="S186" i="11"/>
  <c r="O186" i="11"/>
  <c r="N186" i="11"/>
  <c r="K186" i="11"/>
  <c r="J186" i="11"/>
  <c r="W185" i="11"/>
  <c r="S185" i="11"/>
  <c r="O185" i="11"/>
  <c r="N185" i="11"/>
  <c r="K185" i="11"/>
  <c r="J185" i="11"/>
  <c r="F185" i="11"/>
  <c r="W184" i="11"/>
  <c r="S184" i="11"/>
  <c r="O184" i="11"/>
  <c r="N184" i="11"/>
  <c r="K184" i="11"/>
  <c r="J184" i="11"/>
  <c r="F184" i="11"/>
  <c r="W183" i="11"/>
  <c r="S183" i="11"/>
  <c r="O183" i="11"/>
  <c r="N183" i="11"/>
  <c r="K183" i="11"/>
  <c r="J183" i="11"/>
  <c r="G183" i="11"/>
  <c r="F183" i="11"/>
  <c r="W182" i="11"/>
  <c r="S182" i="11"/>
  <c r="O182" i="11"/>
  <c r="N182" i="11"/>
  <c r="K182" i="11"/>
  <c r="J182" i="11"/>
  <c r="W181" i="11"/>
  <c r="S181" i="11"/>
  <c r="O181" i="11"/>
  <c r="N181" i="11"/>
  <c r="K181" i="11"/>
  <c r="J181" i="11"/>
  <c r="W180" i="11"/>
  <c r="S180" i="11"/>
  <c r="O180" i="11"/>
  <c r="N180" i="11"/>
  <c r="K180" i="11"/>
  <c r="J180" i="11"/>
  <c r="F180" i="11"/>
  <c r="W179" i="11"/>
  <c r="S179" i="11"/>
  <c r="O179" i="11"/>
  <c r="N179" i="11"/>
  <c r="K179" i="11"/>
  <c r="J179" i="11"/>
  <c r="G179" i="11"/>
  <c r="F179" i="11"/>
  <c r="W178" i="11"/>
  <c r="S178" i="11"/>
  <c r="O178" i="11"/>
  <c r="N178" i="11"/>
  <c r="K178" i="11"/>
  <c r="J178" i="11"/>
  <c r="W177" i="11"/>
  <c r="S177" i="11"/>
  <c r="O177" i="11"/>
  <c r="N177" i="11"/>
  <c r="K177" i="11"/>
  <c r="J177" i="11"/>
  <c r="G177" i="11"/>
  <c r="W176" i="11"/>
  <c r="S176" i="11"/>
  <c r="O176" i="11"/>
  <c r="N176" i="11"/>
  <c r="K176" i="11"/>
  <c r="J176" i="11"/>
  <c r="F176" i="11"/>
  <c r="W175" i="11"/>
  <c r="S175" i="11"/>
  <c r="O175" i="11"/>
  <c r="N175" i="11"/>
  <c r="K175" i="11"/>
  <c r="J175" i="11"/>
  <c r="G175" i="11"/>
  <c r="F175" i="11"/>
  <c r="W174" i="11"/>
  <c r="S174" i="11"/>
  <c r="O174" i="11"/>
  <c r="N174" i="11"/>
  <c r="K174" i="11"/>
  <c r="J174" i="11"/>
  <c r="W173" i="11"/>
  <c r="S173" i="11"/>
  <c r="O173" i="11"/>
  <c r="N173" i="11"/>
  <c r="K173" i="11"/>
  <c r="J173" i="11"/>
  <c r="G173" i="11"/>
  <c r="W172" i="11"/>
  <c r="S172" i="11"/>
  <c r="O172" i="11"/>
  <c r="N172" i="11"/>
  <c r="K172" i="11"/>
  <c r="J172" i="11"/>
  <c r="F172" i="11"/>
  <c r="W171" i="11"/>
  <c r="S171" i="11"/>
  <c r="O171" i="11"/>
  <c r="N171" i="11"/>
  <c r="K171" i="11"/>
  <c r="J171" i="11"/>
  <c r="G171" i="11"/>
  <c r="F171" i="11"/>
  <c r="W170" i="11"/>
  <c r="S170" i="11"/>
  <c r="O170" i="11"/>
  <c r="N170" i="11"/>
  <c r="K170" i="11"/>
  <c r="J170" i="11"/>
  <c r="W169" i="11"/>
  <c r="S169" i="11"/>
  <c r="O169" i="11"/>
  <c r="N169" i="11"/>
  <c r="K169" i="11"/>
  <c r="J169" i="11"/>
  <c r="F169" i="11"/>
  <c r="W168" i="11"/>
  <c r="S168" i="11"/>
  <c r="O168" i="11"/>
  <c r="N168" i="11"/>
  <c r="K168" i="11"/>
  <c r="J168" i="11"/>
  <c r="F168" i="11"/>
  <c r="W167" i="11"/>
  <c r="S167" i="11"/>
  <c r="O167" i="11"/>
  <c r="N167" i="11"/>
  <c r="K167" i="11"/>
  <c r="J167" i="11"/>
  <c r="G167" i="11"/>
  <c r="F167" i="11"/>
  <c r="W166" i="11"/>
  <c r="S166" i="11"/>
  <c r="O166" i="11"/>
  <c r="N166" i="11"/>
  <c r="K166" i="11"/>
  <c r="J166" i="11"/>
  <c r="W165" i="11"/>
  <c r="S165" i="11"/>
  <c r="O165" i="11"/>
  <c r="N165" i="11"/>
  <c r="K165" i="11"/>
  <c r="J165" i="11"/>
  <c r="W164" i="11"/>
  <c r="S164" i="11"/>
  <c r="O164" i="11"/>
  <c r="N164" i="11"/>
  <c r="K164" i="11"/>
  <c r="J164" i="11"/>
  <c r="F164" i="11"/>
  <c r="W163" i="11"/>
  <c r="S163" i="11"/>
  <c r="O163" i="11"/>
  <c r="N163" i="11"/>
  <c r="K163" i="11"/>
  <c r="J163" i="11"/>
  <c r="G163" i="11"/>
  <c r="F163" i="11"/>
  <c r="W162" i="11"/>
  <c r="S162" i="11"/>
  <c r="O162" i="11"/>
  <c r="N162" i="11"/>
  <c r="K162" i="11"/>
  <c r="J162" i="11"/>
  <c r="W161" i="11"/>
  <c r="S161" i="11"/>
  <c r="O161" i="11"/>
  <c r="N161" i="11"/>
  <c r="K161" i="11"/>
  <c r="J161" i="11"/>
  <c r="G161" i="11"/>
  <c r="W160" i="11"/>
  <c r="S160" i="11"/>
  <c r="O160" i="11"/>
  <c r="N160" i="11"/>
  <c r="K160" i="11"/>
  <c r="J160" i="11"/>
  <c r="F160" i="11"/>
  <c r="W159" i="11"/>
  <c r="S159" i="11"/>
  <c r="O159" i="11"/>
  <c r="N159" i="11"/>
  <c r="K159" i="11"/>
  <c r="J159" i="11"/>
  <c r="G159" i="11"/>
  <c r="F159" i="11"/>
  <c r="W158" i="11"/>
  <c r="S158" i="11"/>
  <c r="O158" i="11"/>
  <c r="N158" i="11"/>
  <c r="K158" i="11"/>
  <c r="J158" i="11"/>
  <c r="W157" i="11"/>
  <c r="S157" i="11"/>
  <c r="O157" i="11"/>
  <c r="N157" i="11"/>
  <c r="K157" i="11"/>
  <c r="J157" i="11"/>
  <c r="G157" i="11"/>
  <c r="W156" i="11"/>
  <c r="S156" i="11"/>
  <c r="O156" i="11"/>
  <c r="N156" i="11"/>
  <c r="K156" i="11"/>
  <c r="J156" i="11"/>
  <c r="F156" i="11"/>
  <c r="W155" i="11"/>
  <c r="S155" i="11"/>
  <c r="O155" i="11"/>
  <c r="N155" i="11"/>
  <c r="K155" i="11"/>
  <c r="J155" i="11"/>
  <c r="G155" i="11"/>
  <c r="F155" i="11"/>
  <c r="W154" i="11"/>
  <c r="S154" i="11"/>
  <c r="O154" i="11"/>
  <c r="N154" i="11"/>
  <c r="K154" i="11"/>
  <c r="J154" i="11"/>
  <c r="W153" i="11"/>
  <c r="S153" i="11"/>
  <c r="O153" i="11"/>
  <c r="N153" i="11"/>
  <c r="K153" i="11"/>
  <c r="J153" i="11"/>
  <c r="F153" i="11"/>
  <c r="W152" i="11"/>
  <c r="S152" i="11"/>
  <c r="O152" i="11"/>
  <c r="N152" i="11"/>
  <c r="K152" i="11"/>
  <c r="J152" i="11"/>
  <c r="F152" i="11"/>
  <c r="W151" i="11"/>
  <c r="S151" i="11"/>
  <c r="O151" i="11"/>
  <c r="N151" i="11"/>
  <c r="K151" i="11"/>
  <c r="J151" i="11"/>
  <c r="G151" i="11"/>
  <c r="F151" i="11"/>
  <c r="W150" i="11"/>
  <c r="S150" i="11"/>
  <c r="O150" i="11"/>
  <c r="N150" i="11"/>
  <c r="K150" i="11"/>
  <c r="J150" i="11"/>
  <c r="W149" i="11"/>
  <c r="S149" i="11"/>
  <c r="O149" i="11"/>
  <c r="N149" i="11"/>
  <c r="K149" i="11"/>
  <c r="J149" i="11"/>
  <c r="W148" i="11"/>
  <c r="S148" i="11"/>
  <c r="O148" i="11"/>
  <c r="N148" i="11"/>
  <c r="K148" i="11"/>
  <c r="J148" i="11"/>
  <c r="F148" i="11"/>
  <c r="W147" i="11"/>
  <c r="S147" i="11"/>
  <c r="O147" i="11"/>
  <c r="N147" i="11"/>
  <c r="K147" i="11"/>
  <c r="J147" i="11"/>
  <c r="G147" i="11"/>
  <c r="U147" i="11" s="1"/>
  <c r="F147" i="11"/>
  <c r="W146" i="11"/>
  <c r="S146" i="11"/>
  <c r="O146" i="11"/>
  <c r="N146" i="11"/>
  <c r="K146" i="11"/>
  <c r="J146" i="11"/>
  <c r="W145" i="11"/>
  <c r="S145" i="11"/>
  <c r="O145" i="11"/>
  <c r="N145" i="11"/>
  <c r="K145" i="11"/>
  <c r="J145" i="11"/>
  <c r="G145" i="11"/>
  <c r="W144" i="11"/>
  <c r="S144" i="11"/>
  <c r="O144" i="11"/>
  <c r="N144" i="11"/>
  <c r="K144" i="11"/>
  <c r="J144" i="11"/>
  <c r="F144" i="11"/>
  <c r="W143" i="11"/>
  <c r="S143" i="11"/>
  <c r="O143" i="11"/>
  <c r="N143" i="11"/>
  <c r="K143" i="11"/>
  <c r="J143" i="11"/>
  <c r="G143" i="11"/>
  <c r="U143" i="11" s="1"/>
  <c r="F143" i="11"/>
  <c r="W142" i="11"/>
  <c r="S142" i="11"/>
  <c r="O142" i="11"/>
  <c r="N142" i="11"/>
  <c r="K142" i="11"/>
  <c r="J142" i="11"/>
  <c r="W141" i="11"/>
  <c r="S141" i="11"/>
  <c r="O141" i="11"/>
  <c r="N141" i="11"/>
  <c r="K141" i="11"/>
  <c r="J141" i="11"/>
  <c r="G141" i="11"/>
  <c r="U141" i="11" s="1"/>
  <c r="W140" i="11"/>
  <c r="S140" i="11"/>
  <c r="O140" i="11"/>
  <c r="N140" i="11"/>
  <c r="K140" i="11"/>
  <c r="J140" i="11"/>
  <c r="G140" i="11"/>
  <c r="U140" i="11" s="1"/>
  <c r="W139" i="11"/>
  <c r="S139" i="11"/>
  <c r="O139" i="11"/>
  <c r="N139" i="11"/>
  <c r="K139" i="11"/>
  <c r="J139" i="11"/>
  <c r="G139" i="11"/>
  <c r="U139" i="11" s="1"/>
  <c r="F139" i="11"/>
  <c r="W138" i="11"/>
  <c r="S138" i="11"/>
  <c r="O138" i="11"/>
  <c r="N138" i="11"/>
  <c r="K138" i="11"/>
  <c r="J138" i="11"/>
  <c r="F138" i="11"/>
  <c r="W137" i="11"/>
  <c r="S137" i="11"/>
  <c r="O137" i="11"/>
  <c r="N137" i="11"/>
  <c r="K137" i="11"/>
  <c r="J137" i="11"/>
  <c r="F137" i="11"/>
  <c r="W136" i="11"/>
  <c r="S136" i="11"/>
  <c r="O136" i="11"/>
  <c r="N136" i="11"/>
  <c r="K136" i="11"/>
  <c r="J136" i="11"/>
  <c r="G136" i="11"/>
  <c r="U136" i="11" s="1"/>
  <c r="W135" i="11"/>
  <c r="S135" i="11"/>
  <c r="O135" i="11"/>
  <c r="N135" i="11"/>
  <c r="K135" i="11"/>
  <c r="J135" i="11"/>
  <c r="G135" i="11"/>
  <c r="U135" i="11" s="1"/>
  <c r="F135" i="11"/>
  <c r="W134" i="11"/>
  <c r="S134" i="11"/>
  <c r="O134" i="11"/>
  <c r="N134" i="11"/>
  <c r="K134" i="11"/>
  <c r="J134" i="11"/>
  <c r="W133" i="11"/>
  <c r="S133" i="11"/>
  <c r="O133" i="11"/>
  <c r="N133" i="11"/>
  <c r="K133" i="11"/>
  <c r="J133" i="11"/>
  <c r="W132" i="11"/>
  <c r="S132" i="11"/>
  <c r="O132" i="11"/>
  <c r="N132" i="11"/>
  <c r="K132" i="11"/>
  <c r="J132" i="11"/>
  <c r="G132" i="11"/>
  <c r="W131" i="11"/>
  <c r="S131" i="11"/>
  <c r="O131" i="11"/>
  <c r="N131" i="11"/>
  <c r="K131" i="11"/>
  <c r="J131" i="11"/>
  <c r="G131" i="11"/>
  <c r="U131" i="11" s="1"/>
  <c r="F131" i="11"/>
  <c r="W130" i="11"/>
  <c r="S130" i="11"/>
  <c r="O130" i="11"/>
  <c r="N130" i="11"/>
  <c r="K130" i="11"/>
  <c r="J130" i="11"/>
  <c r="G130" i="11"/>
  <c r="W129" i="11"/>
  <c r="S129" i="11"/>
  <c r="O129" i="11"/>
  <c r="N129" i="11"/>
  <c r="K129" i="11"/>
  <c r="J129" i="11"/>
  <c r="G129" i="11"/>
  <c r="U129" i="11" s="1"/>
  <c r="W128" i="11"/>
  <c r="S128" i="11"/>
  <c r="O128" i="11"/>
  <c r="N128" i="11"/>
  <c r="K128" i="11"/>
  <c r="J128" i="11"/>
  <c r="G128" i="11"/>
  <c r="U128" i="11" s="1"/>
  <c r="W127" i="11"/>
  <c r="S127" i="11"/>
  <c r="O127" i="11"/>
  <c r="N127" i="11"/>
  <c r="K127" i="11"/>
  <c r="J127" i="11"/>
  <c r="G127" i="11"/>
  <c r="U127" i="11" s="1"/>
  <c r="F127" i="11"/>
  <c r="W126" i="11"/>
  <c r="S126" i="11"/>
  <c r="O126" i="11"/>
  <c r="N126" i="11"/>
  <c r="K126" i="11"/>
  <c r="J126" i="11"/>
  <c r="W125" i="11"/>
  <c r="S125" i="11"/>
  <c r="O125" i="11"/>
  <c r="N125" i="11"/>
  <c r="K125" i="11"/>
  <c r="J125" i="11"/>
  <c r="G125" i="11"/>
  <c r="U125" i="11" s="1"/>
  <c r="W124" i="11"/>
  <c r="S124" i="11"/>
  <c r="O124" i="11"/>
  <c r="N124" i="11"/>
  <c r="K124" i="11"/>
  <c r="J124" i="11"/>
  <c r="G124" i="11"/>
  <c r="W123" i="11"/>
  <c r="S123" i="11"/>
  <c r="O123" i="11"/>
  <c r="N123" i="11"/>
  <c r="K123" i="11"/>
  <c r="J123" i="11"/>
  <c r="G123" i="11"/>
  <c r="U123" i="11" s="1"/>
  <c r="F123" i="11"/>
  <c r="W122" i="11"/>
  <c r="S122" i="11"/>
  <c r="O122" i="11"/>
  <c r="N122" i="11"/>
  <c r="K122" i="11"/>
  <c r="J122" i="11"/>
  <c r="W121" i="11"/>
  <c r="S121" i="11"/>
  <c r="O121" i="11"/>
  <c r="N121" i="11"/>
  <c r="K121" i="11"/>
  <c r="J121" i="11"/>
  <c r="F121" i="11"/>
  <c r="W120" i="11"/>
  <c r="S120" i="11"/>
  <c r="O120" i="11"/>
  <c r="N120" i="11"/>
  <c r="K120" i="11"/>
  <c r="J120" i="11"/>
  <c r="G120" i="11"/>
  <c r="U120" i="11" s="1"/>
  <c r="W119" i="11"/>
  <c r="S119" i="11"/>
  <c r="O119" i="11"/>
  <c r="N119" i="11"/>
  <c r="K119" i="11"/>
  <c r="J119" i="11"/>
  <c r="G119" i="11"/>
  <c r="U119" i="11" s="1"/>
  <c r="F119" i="11"/>
  <c r="W118" i="11"/>
  <c r="S118" i="11"/>
  <c r="O118" i="11"/>
  <c r="N118" i="11"/>
  <c r="K118" i="11"/>
  <c r="J118" i="11"/>
  <c r="W117" i="11"/>
  <c r="S117" i="11"/>
  <c r="O117" i="11"/>
  <c r="N117" i="11"/>
  <c r="K117" i="11"/>
  <c r="J117" i="11"/>
  <c r="W116" i="11"/>
  <c r="S116" i="11"/>
  <c r="O116" i="11"/>
  <c r="N116" i="11"/>
  <c r="K116" i="11"/>
  <c r="J116" i="11"/>
  <c r="W115" i="11"/>
  <c r="S115" i="11"/>
  <c r="O115" i="11"/>
  <c r="N115" i="11"/>
  <c r="K115" i="11"/>
  <c r="J115" i="11"/>
  <c r="G115" i="11"/>
  <c r="U115" i="11" s="1"/>
  <c r="F115" i="11"/>
  <c r="W114" i="11"/>
  <c r="S114" i="11"/>
  <c r="O114" i="11"/>
  <c r="N114" i="11"/>
  <c r="K114" i="11"/>
  <c r="J114" i="11"/>
  <c r="W113" i="11"/>
  <c r="S113" i="11"/>
  <c r="O113" i="11"/>
  <c r="N113" i="11"/>
  <c r="K113" i="11"/>
  <c r="J113" i="11"/>
  <c r="G113" i="11"/>
  <c r="U113" i="11" s="1"/>
  <c r="F113" i="11"/>
  <c r="W112" i="11"/>
  <c r="S112" i="11"/>
  <c r="O112" i="11"/>
  <c r="N112" i="11"/>
  <c r="K112" i="11"/>
  <c r="J112" i="11"/>
  <c r="W111" i="11"/>
  <c r="S111" i="11"/>
  <c r="O111" i="11"/>
  <c r="N111" i="11"/>
  <c r="K111" i="11"/>
  <c r="J111" i="11"/>
  <c r="G111" i="11"/>
  <c r="U111" i="11" s="1"/>
  <c r="F111" i="11"/>
  <c r="W110" i="11"/>
  <c r="S110" i="11"/>
  <c r="O110" i="11"/>
  <c r="N110" i="11"/>
  <c r="K110" i="11"/>
  <c r="J110" i="11"/>
  <c r="W109" i="11"/>
  <c r="S109" i="11"/>
  <c r="O109" i="11"/>
  <c r="N109" i="11"/>
  <c r="K109" i="11"/>
  <c r="J109" i="11"/>
  <c r="W108" i="11"/>
  <c r="S108" i="11"/>
  <c r="O108" i="11"/>
  <c r="N108" i="11"/>
  <c r="K108" i="11"/>
  <c r="J108" i="11"/>
  <c r="W107" i="11"/>
  <c r="S107" i="11"/>
  <c r="O107" i="11"/>
  <c r="N107" i="11"/>
  <c r="K107" i="11"/>
  <c r="J107" i="11"/>
  <c r="G107" i="11"/>
  <c r="U107" i="11" s="1"/>
  <c r="F107" i="11"/>
  <c r="W106" i="11"/>
  <c r="S106" i="11"/>
  <c r="O106" i="11"/>
  <c r="N106" i="11"/>
  <c r="K106" i="11"/>
  <c r="J106" i="11"/>
  <c r="W105" i="11"/>
  <c r="S105" i="11"/>
  <c r="O105" i="11"/>
  <c r="N105" i="11"/>
  <c r="K105" i="11"/>
  <c r="J105" i="11"/>
  <c r="G105" i="11"/>
  <c r="U105" i="11" s="1"/>
  <c r="F105" i="11"/>
  <c r="W104" i="11"/>
  <c r="S104" i="11"/>
  <c r="O104" i="11"/>
  <c r="N104" i="11"/>
  <c r="K104" i="11"/>
  <c r="J104" i="11"/>
  <c r="W103" i="11"/>
  <c r="S103" i="11"/>
  <c r="O103" i="11"/>
  <c r="N103" i="11"/>
  <c r="K103" i="11"/>
  <c r="J103" i="11"/>
  <c r="G103" i="11"/>
  <c r="U103" i="11" s="1"/>
  <c r="F103" i="11"/>
  <c r="W102" i="11"/>
  <c r="S102" i="11"/>
  <c r="O102" i="11"/>
  <c r="N102" i="11"/>
  <c r="K102" i="11"/>
  <c r="J102" i="11"/>
  <c r="W101" i="11"/>
  <c r="S101" i="11"/>
  <c r="O101" i="11"/>
  <c r="N101" i="11"/>
  <c r="K101" i="11"/>
  <c r="J101" i="11"/>
  <c r="W100" i="11"/>
  <c r="S100" i="11"/>
  <c r="O100" i="11"/>
  <c r="N100" i="11"/>
  <c r="K100" i="11"/>
  <c r="J100" i="11"/>
  <c r="W99" i="11"/>
  <c r="S99" i="11"/>
  <c r="O99" i="11"/>
  <c r="N99" i="11"/>
  <c r="K99" i="11"/>
  <c r="J99" i="11"/>
  <c r="G99" i="11"/>
  <c r="U99" i="11" s="1"/>
  <c r="F99" i="11"/>
  <c r="W98" i="11"/>
  <c r="S98" i="11"/>
  <c r="O98" i="11"/>
  <c r="N98" i="11"/>
  <c r="K98" i="11"/>
  <c r="J98" i="11"/>
  <c r="F98" i="11"/>
  <c r="W97" i="11"/>
  <c r="S97" i="11"/>
  <c r="O97" i="11"/>
  <c r="N97" i="11"/>
  <c r="K97" i="11"/>
  <c r="J97" i="11"/>
  <c r="G97" i="11"/>
  <c r="U97" i="11" s="1"/>
  <c r="F97" i="11"/>
  <c r="W96" i="11"/>
  <c r="S96" i="11"/>
  <c r="O96" i="11"/>
  <c r="N96" i="11"/>
  <c r="K96" i="11"/>
  <c r="J96" i="11"/>
  <c r="W95" i="11"/>
  <c r="S95" i="11"/>
  <c r="O95" i="11"/>
  <c r="N95" i="11"/>
  <c r="K95" i="11"/>
  <c r="J95" i="11"/>
  <c r="G95" i="11"/>
  <c r="U95" i="11" s="1"/>
  <c r="F95" i="11"/>
  <c r="W94" i="11"/>
  <c r="S94" i="11"/>
  <c r="O94" i="11"/>
  <c r="N94" i="11"/>
  <c r="K94" i="11"/>
  <c r="J94" i="11"/>
  <c r="W93" i="11"/>
  <c r="S93" i="11"/>
  <c r="O93" i="11"/>
  <c r="N93" i="11"/>
  <c r="K93" i="11"/>
  <c r="J93" i="11"/>
  <c r="W92" i="11"/>
  <c r="S92" i="11"/>
  <c r="O92" i="11"/>
  <c r="N92" i="11"/>
  <c r="K92" i="11"/>
  <c r="J92" i="11"/>
  <c r="W91" i="11"/>
  <c r="S91" i="11"/>
  <c r="O91" i="11"/>
  <c r="N91" i="11"/>
  <c r="K91" i="11"/>
  <c r="J91" i="11"/>
  <c r="G91" i="11"/>
  <c r="U91" i="11" s="1"/>
  <c r="F91" i="11"/>
  <c r="W90" i="11"/>
  <c r="S90" i="11"/>
  <c r="O90" i="11"/>
  <c r="N90" i="11"/>
  <c r="K90" i="11"/>
  <c r="J90" i="11"/>
  <c r="W89" i="11"/>
  <c r="S89" i="11"/>
  <c r="O89" i="11"/>
  <c r="N89" i="11"/>
  <c r="K89" i="11"/>
  <c r="J89" i="11"/>
  <c r="G89" i="11"/>
  <c r="F89" i="11"/>
  <c r="W88" i="11"/>
  <c r="S88" i="11"/>
  <c r="O88" i="11"/>
  <c r="N88" i="11"/>
  <c r="K88" i="11"/>
  <c r="J88" i="11"/>
  <c r="W87" i="11"/>
  <c r="S87" i="11"/>
  <c r="O87" i="11"/>
  <c r="N87" i="11"/>
  <c r="K87" i="11"/>
  <c r="J87" i="11"/>
  <c r="G87" i="11"/>
  <c r="U87" i="11" s="1"/>
  <c r="F87" i="11"/>
  <c r="W86" i="11"/>
  <c r="S86" i="11"/>
  <c r="O86" i="11"/>
  <c r="N86" i="11"/>
  <c r="K86" i="11"/>
  <c r="J86" i="11"/>
  <c r="W85" i="11"/>
  <c r="S85" i="11"/>
  <c r="O85" i="11"/>
  <c r="N85" i="11"/>
  <c r="K85" i="11"/>
  <c r="J85" i="11"/>
  <c r="W84" i="11"/>
  <c r="S84" i="11"/>
  <c r="O84" i="11"/>
  <c r="N84" i="11"/>
  <c r="K84" i="11"/>
  <c r="J84" i="11"/>
  <c r="W83" i="11"/>
  <c r="S83" i="11"/>
  <c r="O83" i="11"/>
  <c r="N83" i="11"/>
  <c r="K83" i="11"/>
  <c r="J83" i="11"/>
  <c r="G83" i="11"/>
  <c r="U83" i="11" s="1"/>
  <c r="F83" i="11"/>
  <c r="W82" i="11"/>
  <c r="S82" i="11"/>
  <c r="O82" i="11"/>
  <c r="N82" i="11"/>
  <c r="K82" i="11"/>
  <c r="J82" i="11"/>
  <c r="W81" i="11"/>
  <c r="S81" i="11"/>
  <c r="O81" i="11"/>
  <c r="N81" i="11"/>
  <c r="K81" i="11"/>
  <c r="J81" i="11"/>
  <c r="G81" i="11"/>
  <c r="F81" i="11"/>
  <c r="W80" i="11"/>
  <c r="S80" i="11"/>
  <c r="O80" i="11"/>
  <c r="N80" i="11"/>
  <c r="K80" i="11"/>
  <c r="J80" i="11"/>
  <c r="W79" i="11"/>
  <c r="S79" i="11"/>
  <c r="O79" i="11"/>
  <c r="N79" i="11"/>
  <c r="K79" i="11"/>
  <c r="J79" i="11"/>
  <c r="G79" i="11"/>
  <c r="U79" i="11" s="1"/>
  <c r="F79" i="11"/>
  <c r="W78" i="11"/>
  <c r="S78" i="11"/>
  <c r="O78" i="11"/>
  <c r="N78" i="11"/>
  <c r="K78" i="11"/>
  <c r="J78" i="11"/>
  <c r="W77" i="11"/>
  <c r="S77" i="11"/>
  <c r="O77" i="11"/>
  <c r="N77" i="11"/>
  <c r="K77" i="11"/>
  <c r="J77" i="11"/>
  <c r="W76" i="11"/>
  <c r="S76" i="11"/>
  <c r="O76" i="11"/>
  <c r="N76" i="11"/>
  <c r="K76" i="11"/>
  <c r="J76" i="11"/>
  <c r="W75" i="11"/>
  <c r="S75" i="11"/>
  <c r="O75" i="11"/>
  <c r="N75" i="11"/>
  <c r="K75" i="11"/>
  <c r="J75" i="11"/>
  <c r="G75" i="11"/>
  <c r="U75" i="11" s="1"/>
  <c r="F75" i="11"/>
  <c r="W74" i="11"/>
  <c r="S74" i="11"/>
  <c r="O74" i="11"/>
  <c r="N74" i="11"/>
  <c r="K74" i="11"/>
  <c r="J74" i="11"/>
  <c r="W73" i="11"/>
  <c r="S73" i="11"/>
  <c r="O73" i="11"/>
  <c r="N73" i="11"/>
  <c r="K73" i="11"/>
  <c r="J73" i="11"/>
  <c r="G73" i="11"/>
  <c r="F73" i="11"/>
  <c r="W72" i="11"/>
  <c r="S72" i="11"/>
  <c r="O72" i="11"/>
  <c r="N72" i="11"/>
  <c r="K72" i="11"/>
  <c r="J72" i="11"/>
  <c r="W71" i="11"/>
  <c r="S71" i="11"/>
  <c r="O71" i="11"/>
  <c r="N71" i="11"/>
  <c r="K71" i="11"/>
  <c r="J71" i="11"/>
  <c r="G71" i="11"/>
  <c r="U71" i="11" s="1"/>
  <c r="F71" i="11"/>
  <c r="W70" i="11"/>
  <c r="S70" i="11"/>
  <c r="O70" i="11"/>
  <c r="N70" i="11"/>
  <c r="K70" i="11"/>
  <c r="J70" i="11"/>
  <c r="W69" i="11"/>
  <c r="S69" i="11"/>
  <c r="O69" i="11"/>
  <c r="N69" i="11"/>
  <c r="K69" i="11"/>
  <c r="J69" i="11"/>
  <c r="W68" i="11"/>
  <c r="S68" i="11"/>
  <c r="O68" i="11"/>
  <c r="N68" i="11"/>
  <c r="K68" i="11"/>
  <c r="J68" i="11"/>
  <c r="W67" i="11"/>
  <c r="S67" i="11"/>
  <c r="O67" i="11"/>
  <c r="N67" i="11"/>
  <c r="K67" i="11"/>
  <c r="J67" i="11"/>
  <c r="G67" i="11"/>
  <c r="U67" i="11" s="1"/>
  <c r="F67" i="11"/>
  <c r="W66" i="11"/>
  <c r="S66" i="11"/>
  <c r="O66" i="11"/>
  <c r="N66" i="11"/>
  <c r="K66" i="11"/>
  <c r="J66" i="11"/>
  <c r="W65" i="11"/>
  <c r="S65" i="11"/>
  <c r="O65" i="11"/>
  <c r="N65" i="11"/>
  <c r="K65" i="11"/>
  <c r="J65" i="11"/>
  <c r="G65" i="11"/>
  <c r="U65" i="11" s="1"/>
  <c r="F65" i="11"/>
  <c r="W64" i="11"/>
  <c r="S64" i="11"/>
  <c r="O64" i="11"/>
  <c r="N64" i="11"/>
  <c r="K64" i="11"/>
  <c r="J64" i="11"/>
  <c r="W63" i="11"/>
  <c r="S63" i="11"/>
  <c r="O63" i="11"/>
  <c r="N63" i="11"/>
  <c r="K63" i="11"/>
  <c r="J63" i="11"/>
  <c r="G63" i="11"/>
  <c r="U63" i="11" s="1"/>
  <c r="F63" i="11"/>
  <c r="W62" i="11"/>
  <c r="S62" i="11"/>
  <c r="O62" i="11"/>
  <c r="N62" i="11"/>
  <c r="K62" i="11"/>
  <c r="J62" i="11"/>
  <c r="W61" i="11"/>
  <c r="S61" i="11"/>
  <c r="O61" i="11"/>
  <c r="N61" i="11"/>
  <c r="K61" i="11"/>
  <c r="J61" i="11"/>
  <c r="W60" i="11"/>
  <c r="S60" i="11"/>
  <c r="O60" i="11"/>
  <c r="N60" i="11"/>
  <c r="K60" i="11"/>
  <c r="J60" i="11"/>
  <c r="W59" i="11"/>
  <c r="S59" i="11"/>
  <c r="O59" i="11"/>
  <c r="N59" i="11"/>
  <c r="K59" i="11"/>
  <c r="J59" i="11"/>
  <c r="G59" i="11"/>
  <c r="U59" i="11" s="1"/>
  <c r="F59" i="11"/>
  <c r="W58" i="11"/>
  <c r="S58" i="11"/>
  <c r="O58" i="11"/>
  <c r="N58" i="11"/>
  <c r="K58" i="11"/>
  <c r="J58" i="11"/>
  <c r="W57" i="11"/>
  <c r="S57" i="11"/>
  <c r="O57" i="11"/>
  <c r="N57" i="11"/>
  <c r="K57" i="11"/>
  <c r="J57" i="11"/>
  <c r="G57" i="11"/>
  <c r="U57" i="11" s="1"/>
  <c r="F57" i="11"/>
  <c r="W56" i="11"/>
  <c r="S56" i="11"/>
  <c r="O56" i="11"/>
  <c r="N56" i="11"/>
  <c r="K56" i="11"/>
  <c r="J56" i="11"/>
  <c r="W55" i="11"/>
  <c r="S55" i="11"/>
  <c r="O55" i="11"/>
  <c r="N55" i="11"/>
  <c r="K55" i="11"/>
  <c r="J55" i="11"/>
  <c r="G55" i="11"/>
  <c r="U55" i="11" s="1"/>
  <c r="F55" i="11"/>
  <c r="W54" i="11"/>
  <c r="S54" i="11"/>
  <c r="O54" i="11"/>
  <c r="N54" i="11"/>
  <c r="K54" i="11"/>
  <c r="J54" i="11"/>
  <c r="W53" i="11"/>
  <c r="S53" i="11"/>
  <c r="O53" i="11"/>
  <c r="N53" i="11"/>
  <c r="K53" i="11"/>
  <c r="J53" i="11"/>
  <c r="W52" i="11"/>
  <c r="S52" i="11"/>
  <c r="O52" i="11"/>
  <c r="N52" i="11"/>
  <c r="K52" i="11"/>
  <c r="J52" i="11"/>
  <c r="W51" i="11"/>
  <c r="S51" i="11"/>
  <c r="O51" i="11"/>
  <c r="N51" i="11"/>
  <c r="K51" i="11"/>
  <c r="J51" i="11"/>
  <c r="G51" i="11"/>
  <c r="U51" i="11" s="1"/>
  <c r="F51" i="11"/>
  <c r="W50" i="11"/>
  <c r="S50" i="11"/>
  <c r="O50" i="11"/>
  <c r="N50" i="11"/>
  <c r="K50" i="11"/>
  <c r="J50" i="11"/>
  <c r="W49" i="11"/>
  <c r="S49" i="11"/>
  <c r="O49" i="11"/>
  <c r="N49" i="11"/>
  <c r="K49" i="11"/>
  <c r="J49" i="11"/>
  <c r="G49" i="11"/>
  <c r="U49" i="11" s="1"/>
  <c r="F49" i="11"/>
  <c r="W48" i="11"/>
  <c r="S48" i="11"/>
  <c r="O48" i="11"/>
  <c r="N48" i="11"/>
  <c r="K48" i="11"/>
  <c r="J48" i="11"/>
  <c r="W47" i="11"/>
  <c r="S47" i="11"/>
  <c r="O47" i="11"/>
  <c r="N47" i="11"/>
  <c r="K47" i="11"/>
  <c r="J47" i="11"/>
  <c r="G47" i="11"/>
  <c r="U47" i="11" s="1"/>
  <c r="F47" i="11"/>
  <c r="W46" i="11"/>
  <c r="S46" i="11"/>
  <c r="O46" i="11"/>
  <c r="N46" i="11"/>
  <c r="K46" i="11"/>
  <c r="J46" i="11"/>
  <c r="W45" i="11"/>
  <c r="S45" i="11"/>
  <c r="O45" i="11"/>
  <c r="N45" i="11"/>
  <c r="K45" i="11"/>
  <c r="J45" i="11"/>
  <c r="W44" i="11"/>
  <c r="S44" i="11"/>
  <c r="O44" i="11"/>
  <c r="N44" i="11"/>
  <c r="K44" i="11"/>
  <c r="J44" i="11"/>
  <c r="W43" i="11"/>
  <c r="S43" i="11"/>
  <c r="O43" i="11"/>
  <c r="N43" i="11"/>
  <c r="K43" i="11"/>
  <c r="J43" i="11"/>
  <c r="G43" i="11"/>
  <c r="U43" i="11" s="1"/>
  <c r="F43" i="11"/>
  <c r="W42" i="11"/>
  <c r="S42" i="11"/>
  <c r="O42" i="11"/>
  <c r="N42" i="11"/>
  <c r="K42" i="11"/>
  <c r="J42" i="11"/>
  <c r="W41" i="11"/>
  <c r="S41" i="11"/>
  <c r="O41" i="11"/>
  <c r="N41" i="11"/>
  <c r="K41" i="11"/>
  <c r="J41" i="11"/>
  <c r="G41" i="11"/>
  <c r="U41" i="11" s="1"/>
  <c r="F41" i="11"/>
  <c r="W40" i="11"/>
  <c r="S40" i="11"/>
  <c r="O40" i="11"/>
  <c r="N40" i="11"/>
  <c r="K40" i="11"/>
  <c r="J40" i="11"/>
  <c r="W39" i="11"/>
  <c r="S39" i="11"/>
  <c r="O39" i="11"/>
  <c r="N39" i="11"/>
  <c r="K39" i="11"/>
  <c r="J39" i="11"/>
  <c r="G39" i="11"/>
  <c r="U39" i="11" s="1"/>
  <c r="F39" i="11"/>
  <c r="W38" i="11"/>
  <c r="S38" i="11"/>
  <c r="O38" i="11"/>
  <c r="N38" i="11"/>
  <c r="K38" i="11"/>
  <c r="J38" i="11"/>
  <c r="W37" i="11"/>
  <c r="S37" i="11"/>
  <c r="O37" i="11"/>
  <c r="N37" i="11"/>
  <c r="K37" i="11"/>
  <c r="J37" i="11"/>
  <c r="W36" i="11"/>
  <c r="S36" i="11"/>
  <c r="O36" i="11"/>
  <c r="N36" i="11"/>
  <c r="K36" i="11"/>
  <c r="J36" i="11"/>
  <c r="W35" i="11"/>
  <c r="S35" i="11"/>
  <c r="O35" i="11"/>
  <c r="N35" i="11"/>
  <c r="K35" i="11"/>
  <c r="J35" i="11"/>
  <c r="G35" i="11"/>
  <c r="U35" i="11" s="1"/>
  <c r="F35" i="11"/>
  <c r="W34" i="11"/>
  <c r="S34" i="11"/>
  <c r="O34" i="11"/>
  <c r="N34" i="11"/>
  <c r="K34" i="11"/>
  <c r="J34" i="11"/>
  <c r="F34" i="11"/>
  <c r="W33" i="11"/>
  <c r="S33" i="11"/>
  <c r="O33" i="11"/>
  <c r="N33" i="11"/>
  <c r="K33" i="11"/>
  <c r="J33" i="11"/>
  <c r="G33" i="11"/>
  <c r="U33" i="11" s="1"/>
  <c r="F33" i="11"/>
  <c r="W32" i="11"/>
  <c r="S32" i="11"/>
  <c r="O32" i="11"/>
  <c r="N32" i="11"/>
  <c r="K32" i="11"/>
  <c r="J32" i="11"/>
  <c r="W31" i="11"/>
  <c r="S31" i="11"/>
  <c r="O31" i="11"/>
  <c r="N31" i="11"/>
  <c r="K31" i="11"/>
  <c r="J31" i="11"/>
  <c r="G31" i="11"/>
  <c r="U31" i="11" s="1"/>
  <c r="F31" i="11"/>
  <c r="W30" i="11"/>
  <c r="S30" i="11"/>
  <c r="O30" i="11"/>
  <c r="N30" i="11"/>
  <c r="K30" i="11"/>
  <c r="J30" i="11"/>
  <c r="W29" i="11"/>
  <c r="S29" i="11"/>
  <c r="O29" i="11"/>
  <c r="N29" i="11"/>
  <c r="K29" i="11"/>
  <c r="J29" i="11"/>
  <c r="W28" i="11"/>
  <c r="S28" i="11"/>
  <c r="O28" i="11"/>
  <c r="N28" i="11"/>
  <c r="K28" i="11"/>
  <c r="J28" i="11"/>
  <c r="W27" i="11"/>
  <c r="S27" i="11"/>
  <c r="O27" i="11"/>
  <c r="N27" i="11"/>
  <c r="K27" i="11"/>
  <c r="J27" i="11"/>
  <c r="G27" i="11"/>
  <c r="U27" i="11" s="1"/>
  <c r="F27" i="11"/>
  <c r="W26" i="11"/>
  <c r="S26" i="11"/>
  <c r="O26" i="11"/>
  <c r="N26" i="11"/>
  <c r="K26" i="11"/>
  <c r="J26" i="11"/>
  <c r="W25" i="11"/>
  <c r="S25" i="11"/>
  <c r="O25" i="11"/>
  <c r="N25" i="11"/>
  <c r="K25" i="11"/>
  <c r="J25" i="11"/>
  <c r="G25" i="11"/>
  <c r="U25" i="11" s="1"/>
  <c r="F25" i="11"/>
  <c r="W24" i="11"/>
  <c r="S24" i="11"/>
  <c r="O24" i="11"/>
  <c r="N24" i="11"/>
  <c r="K24" i="11"/>
  <c r="J24" i="11"/>
  <c r="W23" i="11"/>
  <c r="S23" i="11"/>
  <c r="O23" i="11"/>
  <c r="N23" i="11"/>
  <c r="K23" i="11"/>
  <c r="J23" i="11"/>
  <c r="G23" i="11"/>
  <c r="U23" i="11" s="1"/>
  <c r="F23" i="11"/>
  <c r="W22" i="11"/>
  <c r="S22" i="11"/>
  <c r="O22" i="11"/>
  <c r="N22" i="11"/>
  <c r="K22" i="11"/>
  <c r="J22" i="11"/>
  <c r="W21" i="11"/>
  <c r="S21" i="11"/>
  <c r="O21" i="11"/>
  <c r="N21" i="11"/>
  <c r="K21" i="11"/>
  <c r="J21" i="11"/>
  <c r="W20" i="11"/>
  <c r="S20" i="11"/>
  <c r="O20" i="11"/>
  <c r="N20" i="11"/>
  <c r="K20" i="11"/>
  <c r="J20" i="11"/>
  <c r="W19" i="11"/>
  <c r="S19" i="11"/>
  <c r="O19" i="11"/>
  <c r="N19" i="11"/>
  <c r="K19" i="11"/>
  <c r="J19" i="11"/>
  <c r="G19" i="11"/>
  <c r="U19" i="11" s="1"/>
  <c r="F19" i="11"/>
  <c r="W18" i="11"/>
  <c r="S18" i="11"/>
  <c r="O18" i="11"/>
  <c r="N18" i="11"/>
  <c r="K18" i="11"/>
  <c r="J18" i="11"/>
  <c r="W17" i="11"/>
  <c r="S17" i="11"/>
  <c r="O17" i="11"/>
  <c r="N17" i="11"/>
  <c r="K17" i="11"/>
  <c r="J17" i="11"/>
  <c r="G17" i="11"/>
  <c r="U17" i="11" s="1"/>
  <c r="F17" i="11"/>
  <c r="W16" i="11"/>
  <c r="S16" i="11"/>
  <c r="O16" i="11"/>
  <c r="N16" i="11"/>
  <c r="K16" i="11"/>
  <c r="J16" i="11"/>
  <c r="W15" i="11"/>
  <c r="S15" i="11"/>
  <c r="O15" i="11"/>
  <c r="N15" i="11"/>
  <c r="K15" i="11"/>
  <c r="J15" i="11"/>
  <c r="G15" i="11"/>
  <c r="U15" i="11" s="1"/>
  <c r="F15" i="11"/>
  <c r="W14" i="11"/>
  <c r="S14" i="11"/>
  <c r="N14" i="11"/>
  <c r="J14" i="11"/>
  <c r="F14" i="11"/>
  <c r="W13" i="11"/>
  <c r="S13" i="11"/>
  <c r="O13" i="11"/>
  <c r="N13" i="11"/>
  <c r="K13" i="11"/>
  <c r="J13" i="11"/>
  <c r="G13" i="11"/>
  <c r="F13" i="11"/>
  <c r="AW12" i="11"/>
  <c r="K14" i="11" s="1"/>
  <c r="W12" i="11"/>
  <c r="S12" i="11"/>
  <c r="O12" i="11"/>
  <c r="K12" i="11"/>
  <c r="J12" i="11"/>
  <c r="W11" i="11"/>
  <c r="S11" i="11"/>
  <c r="O11" i="11"/>
  <c r="N11" i="11"/>
  <c r="K11" i="11"/>
  <c r="J11" i="11"/>
  <c r="F11" i="11"/>
  <c r="W10" i="11"/>
  <c r="S10" i="11"/>
  <c r="O10" i="11"/>
  <c r="N10" i="11"/>
  <c r="K10" i="11"/>
  <c r="J10" i="11"/>
  <c r="W9" i="11"/>
  <c r="S9" i="11"/>
  <c r="O9" i="11"/>
  <c r="N9" i="11"/>
  <c r="K9" i="11"/>
  <c r="J9" i="11"/>
  <c r="W8" i="11"/>
  <c r="A8" i="11"/>
  <c r="S8" i="11" s="1"/>
  <c r="W7" i="11"/>
  <c r="F7" i="11"/>
  <c r="A7" i="11"/>
  <c r="S7" i="11" s="1"/>
  <c r="W6" i="11"/>
  <c r="G6" i="11"/>
  <c r="A6" i="11"/>
  <c r="S6" i="11" s="1"/>
  <c r="W5" i="11"/>
  <c r="A5" i="11"/>
  <c r="S5" i="11" s="1"/>
  <c r="W4" i="11"/>
  <c r="O4" i="11"/>
  <c r="N4" i="11"/>
  <c r="K4" i="11"/>
  <c r="J4" i="11"/>
  <c r="G4" i="11"/>
  <c r="A4" i="11"/>
  <c r="S4" i="11" s="1"/>
  <c r="W203" i="9"/>
  <c r="S203" i="9"/>
  <c r="O203" i="9"/>
  <c r="N203" i="9"/>
  <c r="K203" i="9"/>
  <c r="J203" i="9"/>
  <c r="F203" i="9"/>
  <c r="W202" i="9"/>
  <c r="S202" i="9"/>
  <c r="O202" i="9"/>
  <c r="N202" i="9"/>
  <c r="K202" i="9"/>
  <c r="J202" i="9"/>
  <c r="G202" i="9"/>
  <c r="F202" i="9"/>
  <c r="W201" i="9"/>
  <c r="S201" i="9"/>
  <c r="O201" i="9"/>
  <c r="N201" i="9"/>
  <c r="K201" i="9"/>
  <c r="J201" i="9"/>
  <c r="G201" i="9"/>
  <c r="P201" i="9" s="1"/>
  <c r="Q201" i="9" s="1"/>
  <c r="F201" i="9"/>
  <c r="W200" i="9"/>
  <c r="S200" i="9"/>
  <c r="O200" i="9"/>
  <c r="N200" i="9"/>
  <c r="K200" i="9"/>
  <c r="J200" i="9"/>
  <c r="G200" i="9"/>
  <c r="F200" i="9"/>
  <c r="W199" i="9"/>
  <c r="S199" i="9"/>
  <c r="O199" i="9"/>
  <c r="N199" i="9"/>
  <c r="K199" i="9"/>
  <c r="J199" i="9"/>
  <c r="G199" i="9"/>
  <c r="F199" i="9"/>
  <c r="W198" i="9"/>
  <c r="S198" i="9"/>
  <c r="O198" i="9"/>
  <c r="N198" i="9"/>
  <c r="K198" i="9"/>
  <c r="J198" i="9"/>
  <c r="G198" i="9"/>
  <c r="F198" i="9"/>
  <c r="W197" i="9"/>
  <c r="S197" i="9"/>
  <c r="O197" i="9"/>
  <c r="N197" i="9"/>
  <c r="K197" i="9"/>
  <c r="J197" i="9"/>
  <c r="G197" i="9"/>
  <c r="P197" i="9" s="1"/>
  <c r="Q197" i="9" s="1"/>
  <c r="F197" i="9"/>
  <c r="W196" i="9"/>
  <c r="S196" i="9"/>
  <c r="O196" i="9"/>
  <c r="N196" i="9"/>
  <c r="K196" i="9"/>
  <c r="J196" i="9"/>
  <c r="G196" i="9"/>
  <c r="F196" i="9"/>
  <c r="W195" i="9"/>
  <c r="S195" i="9"/>
  <c r="O195" i="9"/>
  <c r="N195" i="9"/>
  <c r="K195" i="9"/>
  <c r="J195" i="9"/>
  <c r="G195" i="9"/>
  <c r="F195" i="9"/>
  <c r="W194" i="9"/>
  <c r="S194" i="9"/>
  <c r="O194" i="9"/>
  <c r="N194" i="9"/>
  <c r="K194" i="9"/>
  <c r="J194" i="9"/>
  <c r="G194" i="9"/>
  <c r="F194" i="9"/>
  <c r="W193" i="9"/>
  <c r="S193" i="9"/>
  <c r="O193" i="9"/>
  <c r="N193" i="9"/>
  <c r="K193" i="9"/>
  <c r="J193" i="9"/>
  <c r="G193" i="9"/>
  <c r="P193" i="9" s="1"/>
  <c r="Q193" i="9" s="1"/>
  <c r="F193" i="9"/>
  <c r="W192" i="9"/>
  <c r="S192" i="9"/>
  <c r="O192" i="9"/>
  <c r="N192" i="9"/>
  <c r="K192" i="9"/>
  <c r="J192" i="9"/>
  <c r="G192" i="9"/>
  <c r="F192" i="9"/>
  <c r="W191" i="9"/>
  <c r="S191" i="9"/>
  <c r="O191" i="9"/>
  <c r="N191" i="9"/>
  <c r="K191" i="9"/>
  <c r="J191" i="9"/>
  <c r="G191" i="9"/>
  <c r="F191" i="9"/>
  <c r="W190" i="9"/>
  <c r="S190" i="9"/>
  <c r="O190" i="9"/>
  <c r="N190" i="9"/>
  <c r="K190" i="9"/>
  <c r="J190" i="9"/>
  <c r="G190" i="9"/>
  <c r="F190" i="9"/>
  <c r="W189" i="9"/>
  <c r="S189" i="9"/>
  <c r="O189" i="9"/>
  <c r="N189" i="9"/>
  <c r="K189" i="9"/>
  <c r="J189" i="9"/>
  <c r="G189" i="9"/>
  <c r="P189" i="9" s="1"/>
  <c r="Q189" i="9" s="1"/>
  <c r="F189" i="9"/>
  <c r="W188" i="9"/>
  <c r="S188" i="9"/>
  <c r="O188" i="9"/>
  <c r="N188" i="9"/>
  <c r="K188" i="9"/>
  <c r="J188" i="9"/>
  <c r="G188" i="9"/>
  <c r="F188" i="9"/>
  <c r="W187" i="9"/>
  <c r="S187" i="9"/>
  <c r="O187" i="9"/>
  <c r="N187" i="9"/>
  <c r="K187" i="9"/>
  <c r="J187" i="9"/>
  <c r="G187" i="9"/>
  <c r="F187" i="9"/>
  <c r="W186" i="9"/>
  <c r="S186" i="9"/>
  <c r="O186" i="9"/>
  <c r="N186" i="9"/>
  <c r="K186" i="9"/>
  <c r="J186" i="9"/>
  <c r="G186" i="9"/>
  <c r="F186" i="9"/>
  <c r="W185" i="9"/>
  <c r="S185" i="9"/>
  <c r="O185" i="9"/>
  <c r="N185" i="9"/>
  <c r="K185" i="9"/>
  <c r="J185" i="9"/>
  <c r="G185" i="9"/>
  <c r="P185" i="9" s="1"/>
  <c r="Q185" i="9" s="1"/>
  <c r="F185" i="9"/>
  <c r="W184" i="9"/>
  <c r="S184" i="9"/>
  <c r="O184" i="9"/>
  <c r="N184" i="9"/>
  <c r="K184" i="9"/>
  <c r="J184" i="9"/>
  <c r="G184" i="9"/>
  <c r="F184" i="9"/>
  <c r="W183" i="9"/>
  <c r="S183" i="9"/>
  <c r="O183" i="9"/>
  <c r="N183" i="9"/>
  <c r="K183" i="9"/>
  <c r="J183" i="9"/>
  <c r="G183" i="9"/>
  <c r="F183" i="9"/>
  <c r="W182" i="9"/>
  <c r="S182" i="9"/>
  <c r="O182" i="9"/>
  <c r="N182" i="9"/>
  <c r="K182" i="9"/>
  <c r="J182" i="9"/>
  <c r="G182" i="9"/>
  <c r="F182" i="9"/>
  <c r="W181" i="9"/>
  <c r="S181" i="9"/>
  <c r="O181" i="9"/>
  <c r="N181" i="9"/>
  <c r="K181" i="9"/>
  <c r="J181" i="9"/>
  <c r="G181" i="9"/>
  <c r="P181" i="9" s="1"/>
  <c r="Q181" i="9" s="1"/>
  <c r="F181" i="9"/>
  <c r="W180" i="9"/>
  <c r="S180" i="9"/>
  <c r="O180" i="9"/>
  <c r="N180" i="9"/>
  <c r="K180" i="9"/>
  <c r="J180" i="9"/>
  <c r="G180" i="9"/>
  <c r="F180" i="9"/>
  <c r="W179" i="9"/>
  <c r="S179" i="9"/>
  <c r="O179" i="9"/>
  <c r="N179" i="9"/>
  <c r="K179" i="9"/>
  <c r="J179" i="9"/>
  <c r="G179" i="9"/>
  <c r="F179" i="9"/>
  <c r="W178" i="9"/>
  <c r="S178" i="9"/>
  <c r="O178" i="9"/>
  <c r="N178" i="9"/>
  <c r="K178" i="9"/>
  <c r="J178" i="9"/>
  <c r="G178" i="9"/>
  <c r="F178" i="9"/>
  <c r="W177" i="9"/>
  <c r="S177" i="9"/>
  <c r="O177" i="9"/>
  <c r="N177" i="9"/>
  <c r="K177" i="9"/>
  <c r="J177" i="9"/>
  <c r="G177" i="9"/>
  <c r="P177" i="9" s="1"/>
  <c r="Q177" i="9" s="1"/>
  <c r="F177" i="9"/>
  <c r="W176" i="9"/>
  <c r="S176" i="9"/>
  <c r="O176" i="9"/>
  <c r="N176" i="9"/>
  <c r="K176" i="9"/>
  <c r="J176" i="9"/>
  <c r="G176" i="9"/>
  <c r="F176" i="9"/>
  <c r="W175" i="9"/>
  <c r="S175" i="9"/>
  <c r="O175" i="9"/>
  <c r="N175" i="9"/>
  <c r="K175" i="9"/>
  <c r="J175" i="9"/>
  <c r="G175" i="9"/>
  <c r="F175" i="9"/>
  <c r="W174" i="9"/>
  <c r="S174" i="9"/>
  <c r="O174" i="9"/>
  <c r="N174" i="9"/>
  <c r="K174" i="9"/>
  <c r="J174" i="9"/>
  <c r="G174" i="9"/>
  <c r="F174" i="9"/>
  <c r="W173" i="9"/>
  <c r="S173" i="9"/>
  <c r="O173" i="9"/>
  <c r="N173" i="9"/>
  <c r="K173" i="9"/>
  <c r="J173" i="9"/>
  <c r="G173" i="9"/>
  <c r="P173" i="9" s="1"/>
  <c r="Q173" i="9" s="1"/>
  <c r="F173" i="9"/>
  <c r="W172" i="9"/>
  <c r="S172" i="9"/>
  <c r="O172" i="9"/>
  <c r="N172" i="9"/>
  <c r="K172" i="9"/>
  <c r="J172" i="9"/>
  <c r="G172" i="9"/>
  <c r="F172" i="9"/>
  <c r="W171" i="9"/>
  <c r="S171" i="9"/>
  <c r="O171" i="9"/>
  <c r="N171" i="9"/>
  <c r="K171" i="9"/>
  <c r="J171" i="9"/>
  <c r="G171" i="9"/>
  <c r="F171" i="9"/>
  <c r="W170" i="9"/>
  <c r="S170" i="9"/>
  <c r="O170" i="9"/>
  <c r="N170" i="9"/>
  <c r="K170" i="9"/>
  <c r="J170" i="9"/>
  <c r="G170" i="9"/>
  <c r="F170" i="9"/>
  <c r="W169" i="9"/>
  <c r="S169" i="9"/>
  <c r="O169" i="9"/>
  <c r="N169" i="9"/>
  <c r="K169" i="9"/>
  <c r="J169" i="9"/>
  <c r="G169" i="9"/>
  <c r="P169" i="9" s="1"/>
  <c r="Q169" i="9" s="1"/>
  <c r="F169" i="9"/>
  <c r="W168" i="9"/>
  <c r="S168" i="9"/>
  <c r="O168" i="9"/>
  <c r="N168" i="9"/>
  <c r="K168" i="9"/>
  <c r="J168" i="9"/>
  <c r="G168" i="9"/>
  <c r="F168" i="9"/>
  <c r="W167" i="9"/>
  <c r="S167" i="9"/>
  <c r="O167" i="9"/>
  <c r="N167" i="9"/>
  <c r="K167" i="9"/>
  <c r="J167" i="9"/>
  <c r="G167" i="9"/>
  <c r="F167" i="9"/>
  <c r="W166" i="9"/>
  <c r="S166" i="9"/>
  <c r="O166" i="9"/>
  <c r="N166" i="9"/>
  <c r="K166" i="9"/>
  <c r="J166" i="9"/>
  <c r="G166" i="9"/>
  <c r="F166" i="9"/>
  <c r="W165" i="9"/>
  <c r="S165" i="9"/>
  <c r="O165" i="9"/>
  <c r="N165" i="9"/>
  <c r="K165" i="9"/>
  <c r="J165" i="9"/>
  <c r="G165" i="9"/>
  <c r="P165" i="9" s="1"/>
  <c r="Q165" i="9" s="1"/>
  <c r="F165" i="9"/>
  <c r="W164" i="9"/>
  <c r="S164" i="9"/>
  <c r="O164" i="9"/>
  <c r="N164" i="9"/>
  <c r="K164" i="9"/>
  <c r="J164" i="9"/>
  <c r="G164" i="9"/>
  <c r="F164" i="9"/>
  <c r="W163" i="9"/>
  <c r="S163" i="9"/>
  <c r="O163" i="9"/>
  <c r="N163" i="9"/>
  <c r="K163" i="9"/>
  <c r="J163" i="9"/>
  <c r="G163" i="9"/>
  <c r="F163" i="9"/>
  <c r="W162" i="9"/>
  <c r="S162" i="9"/>
  <c r="O162" i="9"/>
  <c r="N162" i="9"/>
  <c r="K162" i="9"/>
  <c r="J162" i="9"/>
  <c r="G162" i="9"/>
  <c r="F162" i="9"/>
  <c r="W161" i="9"/>
  <c r="S161" i="9"/>
  <c r="O161" i="9"/>
  <c r="N161" i="9"/>
  <c r="K161" i="9"/>
  <c r="J161" i="9"/>
  <c r="G161" i="9"/>
  <c r="U161" i="9" s="1"/>
  <c r="F161" i="9"/>
  <c r="W160" i="9"/>
  <c r="S160" i="9"/>
  <c r="O160" i="9"/>
  <c r="N160" i="9"/>
  <c r="K160" i="9"/>
  <c r="J160" i="9"/>
  <c r="G160" i="9"/>
  <c r="U160" i="9" s="1"/>
  <c r="F160" i="9"/>
  <c r="W159" i="9"/>
  <c r="S159" i="9"/>
  <c r="O159" i="9"/>
  <c r="N159" i="9"/>
  <c r="K159" i="9"/>
  <c r="J159" i="9"/>
  <c r="G159" i="9"/>
  <c r="P159" i="9" s="1"/>
  <c r="Q159" i="9" s="1"/>
  <c r="F159" i="9"/>
  <c r="W158" i="9"/>
  <c r="S158" i="9"/>
  <c r="O158" i="9"/>
  <c r="N158" i="9"/>
  <c r="K158" i="9"/>
  <c r="J158" i="9"/>
  <c r="G158" i="9"/>
  <c r="P158" i="9" s="1"/>
  <c r="Q158" i="9" s="1"/>
  <c r="F158" i="9"/>
  <c r="W157" i="9"/>
  <c r="S157" i="9"/>
  <c r="O157" i="9"/>
  <c r="N157" i="9"/>
  <c r="K157" i="9"/>
  <c r="J157" i="9"/>
  <c r="G157" i="9"/>
  <c r="U157" i="9" s="1"/>
  <c r="F157" i="9"/>
  <c r="W156" i="9"/>
  <c r="S156" i="9"/>
  <c r="O156" i="9"/>
  <c r="N156" i="9"/>
  <c r="K156" i="9"/>
  <c r="J156" i="9"/>
  <c r="G156" i="9"/>
  <c r="U156" i="9" s="1"/>
  <c r="F156" i="9"/>
  <c r="W155" i="9"/>
  <c r="S155" i="9"/>
  <c r="O155" i="9"/>
  <c r="N155" i="9"/>
  <c r="K155" i="9"/>
  <c r="J155" i="9"/>
  <c r="G155" i="9"/>
  <c r="P155" i="9" s="1"/>
  <c r="Q155" i="9" s="1"/>
  <c r="F155" i="9"/>
  <c r="W154" i="9"/>
  <c r="S154" i="9"/>
  <c r="O154" i="9"/>
  <c r="N154" i="9"/>
  <c r="K154" i="9"/>
  <c r="J154" i="9"/>
  <c r="G154" i="9"/>
  <c r="U154" i="9" s="1"/>
  <c r="F154" i="9"/>
  <c r="W153" i="9"/>
  <c r="S153" i="9"/>
  <c r="O153" i="9"/>
  <c r="N153" i="9"/>
  <c r="K153" i="9"/>
  <c r="J153" i="9"/>
  <c r="G153" i="9"/>
  <c r="U153" i="9" s="1"/>
  <c r="F153" i="9"/>
  <c r="W152" i="9"/>
  <c r="S152" i="9"/>
  <c r="O152" i="9"/>
  <c r="N152" i="9"/>
  <c r="K152" i="9"/>
  <c r="J152" i="9"/>
  <c r="G152" i="9"/>
  <c r="U152" i="9" s="1"/>
  <c r="F152" i="9"/>
  <c r="W151" i="9"/>
  <c r="S151" i="9"/>
  <c r="O151" i="9"/>
  <c r="N151" i="9"/>
  <c r="K151" i="9"/>
  <c r="J151" i="9"/>
  <c r="G151" i="9"/>
  <c r="F151" i="9"/>
  <c r="W150" i="9"/>
  <c r="S150" i="9"/>
  <c r="O150" i="9"/>
  <c r="N150" i="9"/>
  <c r="K150" i="9"/>
  <c r="J150" i="9"/>
  <c r="G150" i="9"/>
  <c r="U150" i="9" s="1"/>
  <c r="F150" i="9"/>
  <c r="W149" i="9"/>
  <c r="S149" i="9"/>
  <c r="O149" i="9"/>
  <c r="N149" i="9"/>
  <c r="K149" i="9"/>
  <c r="J149" i="9"/>
  <c r="G149" i="9"/>
  <c r="U149" i="9" s="1"/>
  <c r="F149" i="9"/>
  <c r="W148" i="9"/>
  <c r="S148" i="9"/>
  <c r="O148" i="9"/>
  <c r="N148" i="9"/>
  <c r="K148" i="9"/>
  <c r="J148" i="9"/>
  <c r="G148" i="9"/>
  <c r="U148" i="9" s="1"/>
  <c r="F148" i="9"/>
  <c r="W147" i="9"/>
  <c r="S147" i="9"/>
  <c r="O147" i="9"/>
  <c r="N147" i="9"/>
  <c r="K147" i="9"/>
  <c r="J147" i="9"/>
  <c r="G147" i="9"/>
  <c r="F147" i="9"/>
  <c r="W146" i="9"/>
  <c r="S146" i="9"/>
  <c r="Q146" i="9"/>
  <c r="O146" i="9"/>
  <c r="N146" i="9"/>
  <c r="K146" i="9"/>
  <c r="J146" i="9"/>
  <c r="G146" i="9"/>
  <c r="P146" i="9" s="1"/>
  <c r="F146" i="9"/>
  <c r="W145" i="9"/>
  <c r="S145" i="9"/>
  <c r="O145" i="9"/>
  <c r="N145" i="9"/>
  <c r="K145" i="9"/>
  <c r="J145" i="9"/>
  <c r="G145" i="9"/>
  <c r="U145" i="9" s="1"/>
  <c r="F145" i="9"/>
  <c r="W144" i="9"/>
  <c r="S144" i="9"/>
  <c r="O144" i="9"/>
  <c r="N144" i="9"/>
  <c r="K144" i="9"/>
  <c r="J144" i="9"/>
  <c r="G144" i="9"/>
  <c r="U144" i="9" s="1"/>
  <c r="F144" i="9"/>
  <c r="W143" i="9"/>
  <c r="S143" i="9"/>
  <c r="O143" i="9"/>
  <c r="N143" i="9"/>
  <c r="K143" i="9"/>
  <c r="J143" i="9"/>
  <c r="G143" i="9"/>
  <c r="F143" i="9"/>
  <c r="W142" i="9"/>
  <c r="S142" i="9"/>
  <c r="O142" i="9"/>
  <c r="N142" i="9"/>
  <c r="K142" i="9"/>
  <c r="J142" i="9"/>
  <c r="G142" i="9"/>
  <c r="P142" i="9" s="1"/>
  <c r="Q142" i="9" s="1"/>
  <c r="F142" i="9"/>
  <c r="W141" i="9"/>
  <c r="S141" i="9"/>
  <c r="O141" i="9"/>
  <c r="N141" i="9"/>
  <c r="K141" i="9"/>
  <c r="J141" i="9"/>
  <c r="G141" i="9"/>
  <c r="P141" i="9" s="1"/>
  <c r="Q141" i="9" s="1"/>
  <c r="F141" i="9"/>
  <c r="W140" i="9"/>
  <c r="S140" i="9"/>
  <c r="O140" i="9"/>
  <c r="N140" i="9"/>
  <c r="K140" i="9"/>
  <c r="J140" i="9"/>
  <c r="G140" i="9"/>
  <c r="U140" i="9" s="1"/>
  <c r="F140" i="9"/>
  <c r="W139" i="9"/>
  <c r="S139" i="9"/>
  <c r="O139" i="9"/>
  <c r="N139" i="9"/>
  <c r="K139" i="9"/>
  <c r="J139" i="9"/>
  <c r="G139" i="9"/>
  <c r="F139" i="9"/>
  <c r="W138" i="9"/>
  <c r="S138" i="9"/>
  <c r="O138" i="9"/>
  <c r="N138" i="9"/>
  <c r="K138" i="9"/>
  <c r="J138" i="9"/>
  <c r="G138" i="9"/>
  <c r="U138" i="9" s="1"/>
  <c r="F138" i="9"/>
  <c r="W137" i="9"/>
  <c r="S137" i="9"/>
  <c r="O137" i="9"/>
  <c r="N137" i="9"/>
  <c r="K137" i="9"/>
  <c r="J137" i="9"/>
  <c r="G137" i="9"/>
  <c r="P137" i="9" s="1"/>
  <c r="Q137" i="9" s="1"/>
  <c r="F137" i="9"/>
  <c r="W136" i="9"/>
  <c r="U136" i="9"/>
  <c r="S136" i="9"/>
  <c r="O136" i="9"/>
  <c r="N136" i="9"/>
  <c r="K136" i="9"/>
  <c r="J136" i="9"/>
  <c r="G136" i="9"/>
  <c r="F136" i="9"/>
  <c r="W135" i="9"/>
  <c r="S135" i="9"/>
  <c r="O135" i="9"/>
  <c r="N135" i="9"/>
  <c r="K135" i="9"/>
  <c r="J135" i="9"/>
  <c r="G135" i="9"/>
  <c r="F135" i="9"/>
  <c r="W134" i="9"/>
  <c r="S134" i="9"/>
  <c r="O134" i="9"/>
  <c r="N134" i="9"/>
  <c r="K134" i="9"/>
  <c r="J134" i="9"/>
  <c r="G134" i="9"/>
  <c r="U134" i="9" s="1"/>
  <c r="F134" i="9"/>
  <c r="W133" i="9"/>
  <c r="S133" i="9"/>
  <c r="O133" i="9"/>
  <c r="N133" i="9"/>
  <c r="K133" i="9"/>
  <c r="J133" i="9"/>
  <c r="G133" i="9"/>
  <c r="F133" i="9"/>
  <c r="W132" i="9"/>
  <c r="S132" i="9"/>
  <c r="O132" i="9"/>
  <c r="N132" i="9"/>
  <c r="K132" i="9"/>
  <c r="J132" i="9"/>
  <c r="G132" i="9"/>
  <c r="U132" i="9" s="1"/>
  <c r="F132" i="9"/>
  <c r="W131" i="9"/>
  <c r="S131" i="9"/>
  <c r="O131" i="9"/>
  <c r="N131" i="9"/>
  <c r="K131" i="9"/>
  <c r="J131" i="9"/>
  <c r="G131" i="9"/>
  <c r="F131" i="9"/>
  <c r="W130" i="9"/>
  <c r="S130" i="9"/>
  <c r="O130" i="9"/>
  <c r="N130" i="9"/>
  <c r="K130" i="9"/>
  <c r="J130" i="9"/>
  <c r="G130" i="9"/>
  <c r="P130" i="9" s="1"/>
  <c r="Q130" i="9" s="1"/>
  <c r="F130" i="9"/>
  <c r="W129" i="9"/>
  <c r="S129" i="9"/>
  <c r="O129" i="9"/>
  <c r="N129" i="9"/>
  <c r="K129" i="9"/>
  <c r="J129" i="9"/>
  <c r="G129" i="9"/>
  <c r="F129" i="9"/>
  <c r="W128" i="9"/>
  <c r="S128" i="9"/>
  <c r="O128" i="9"/>
  <c r="N128" i="9"/>
  <c r="K128" i="9"/>
  <c r="J128" i="9"/>
  <c r="G128" i="9"/>
  <c r="U128" i="9" s="1"/>
  <c r="F128" i="9"/>
  <c r="W127" i="9"/>
  <c r="S127" i="9"/>
  <c r="O127" i="9"/>
  <c r="N127" i="9"/>
  <c r="K127" i="9"/>
  <c r="J127" i="9"/>
  <c r="G127" i="9"/>
  <c r="F127" i="9"/>
  <c r="W126" i="9"/>
  <c r="S126" i="9"/>
  <c r="O126" i="9"/>
  <c r="N126" i="9"/>
  <c r="K126" i="9"/>
  <c r="J126" i="9"/>
  <c r="G126" i="9"/>
  <c r="P126" i="9" s="1"/>
  <c r="Q126" i="9" s="1"/>
  <c r="F126" i="9"/>
  <c r="W125" i="9"/>
  <c r="S125" i="9"/>
  <c r="O125" i="9"/>
  <c r="N125" i="9"/>
  <c r="K125" i="9"/>
  <c r="J125" i="9"/>
  <c r="G125" i="9"/>
  <c r="P125" i="9" s="1"/>
  <c r="Q125" i="9" s="1"/>
  <c r="F125" i="9"/>
  <c r="W124" i="9"/>
  <c r="S124" i="9"/>
  <c r="O124" i="9"/>
  <c r="N124" i="9"/>
  <c r="K124" i="9"/>
  <c r="J124" i="9"/>
  <c r="G124" i="9"/>
  <c r="U124" i="9" s="1"/>
  <c r="F124" i="9"/>
  <c r="W123" i="9"/>
  <c r="S123" i="9"/>
  <c r="O123" i="9"/>
  <c r="N123" i="9"/>
  <c r="K123" i="9"/>
  <c r="J123" i="9"/>
  <c r="G123" i="9"/>
  <c r="F123" i="9"/>
  <c r="W122" i="9"/>
  <c r="S122" i="9"/>
  <c r="O122" i="9"/>
  <c r="N122" i="9"/>
  <c r="K122" i="9"/>
  <c r="J122" i="9"/>
  <c r="G122" i="9"/>
  <c r="U122" i="9" s="1"/>
  <c r="F122" i="9"/>
  <c r="W121" i="9"/>
  <c r="S121" i="9"/>
  <c r="O121" i="9"/>
  <c r="N121" i="9"/>
  <c r="K121" i="9"/>
  <c r="J121" i="9"/>
  <c r="G121" i="9"/>
  <c r="P121" i="9" s="1"/>
  <c r="Q121" i="9" s="1"/>
  <c r="F121" i="9"/>
  <c r="W120" i="9"/>
  <c r="S120" i="9"/>
  <c r="O120" i="9"/>
  <c r="N120" i="9"/>
  <c r="K120" i="9"/>
  <c r="J120" i="9"/>
  <c r="G120" i="9"/>
  <c r="U120" i="9" s="1"/>
  <c r="F120" i="9"/>
  <c r="W119" i="9"/>
  <c r="S119" i="9"/>
  <c r="O119" i="9"/>
  <c r="N119" i="9"/>
  <c r="K119" i="9"/>
  <c r="J119" i="9"/>
  <c r="G119" i="9"/>
  <c r="F119" i="9"/>
  <c r="W118" i="9"/>
  <c r="S118" i="9"/>
  <c r="O118" i="9"/>
  <c r="N118" i="9"/>
  <c r="K118" i="9"/>
  <c r="J118" i="9"/>
  <c r="G118" i="9"/>
  <c r="P118" i="9" s="1"/>
  <c r="Q118" i="9" s="1"/>
  <c r="F118" i="9"/>
  <c r="W117" i="9"/>
  <c r="S117" i="9"/>
  <c r="O117" i="9"/>
  <c r="N117" i="9"/>
  <c r="K117" i="9"/>
  <c r="J117" i="9"/>
  <c r="G117" i="9"/>
  <c r="P117" i="9" s="1"/>
  <c r="Q117" i="9" s="1"/>
  <c r="F117" i="9"/>
  <c r="W116" i="9"/>
  <c r="S116" i="9"/>
  <c r="O116" i="9"/>
  <c r="N116" i="9"/>
  <c r="K116" i="9"/>
  <c r="J116" i="9"/>
  <c r="G116" i="9"/>
  <c r="F116" i="9"/>
  <c r="W115" i="9"/>
  <c r="S115" i="9"/>
  <c r="O115" i="9"/>
  <c r="N115" i="9"/>
  <c r="K115" i="9"/>
  <c r="J115" i="9"/>
  <c r="G115" i="9"/>
  <c r="F115" i="9"/>
  <c r="W114" i="9"/>
  <c r="S114" i="9"/>
  <c r="O114" i="9"/>
  <c r="N114" i="9"/>
  <c r="K114" i="9"/>
  <c r="J114" i="9"/>
  <c r="G114" i="9"/>
  <c r="P114" i="9" s="1"/>
  <c r="Q114" i="9" s="1"/>
  <c r="F114" i="9"/>
  <c r="W113" i="9"/>
  <c r="S113" i="9"/>
  <c r="O113" i="9"/>
  <c r="N113" i="9"/>
  <c r="K113" i="9"/>
  <c r="J113" i="9"/>
  <c r="G113" i="9"/>
  <c r="P113" i="9" s="1"/>
  <c r="Q113" i="9" s="1"/>
  <c r="F113" i="9"/>
  <c r="W112" i="9"/>
  <c r="S112" i="9"/>
  <c r="O112" i="9"/>
  <c r="N112" i="9"/>
  <c r="K112" i="9"/>
  <c r="J112" i="9"/>
  <c r="G112" i="9"/>
  <c r="F112" i="9"/>
  <c r="W111" i="9"/>
  <c r="S111" i="9"/>
  <c r="O111" i="9"/>
  <c r="N111" i="9"/>
  <c r="K111" i="9"/>
  <c r="J111" i="9"/>
  <c r="G111" i="9"/>
  <c r="F111" i="9"/>
  <c r="W110" i="9"/>
  <c r="S110" i="9"/>
  <c r="O110" i="9"/>
  <c r="N110" i="9"/>
  <c r="K110" i="9"/>
  <c r="J110" i="9"/>
  <c r="G110" i="9"/>
  <c r="P110" i="9" s="1"/>
  <c r="Q110" i="9" s="1"/>
  <c r="F110" i="9"/>
  <c r="W109" i="9"/>
  <c r="S109" i="9"/>
  <c r="O109" i="9"/>
  <c r="N109" i="9"/>
  <c r="K109" i="9"/>
  <c r="J109" i="9"/>
  <c r="G109" i="9"/>
  <c r="P109" i="9" s="1"/>
  <c r="Q109" i="9" s="1"/>
  <c r="F109" i="9"/>
  <c r="W108" i="9"/>
  <c r="S108" i="9"/>
  <c r="O108" i="9"/>
  <c r="N108" i="9"/>
  <c r="K108" i="9"/>
  <c r="J108" i="9"/>
  <c r="G108" i="9"/>
  <c r="F108" i="9"/>
  <c r="W107" i="9"/>
  <c r="S107" i="9"/>
  <c r="O107" i="9"/>
  <c r="N107" i="9"/>
  <c r="K107" i="9"/>
  <c r="J107" i="9"/>
  <c r="G107" i="9"/>
  <c r="F107" i="9"/>
  <c r="W106" i="9"/>
  <c r="S106" i="9"/>
  <c r="O106" i="9"/>
  <c r="N106" i="9"/>
  <c r="K106" i="9"/>
  <c r="J106" i="9"/>
  <c r="G106" i="9"/>
  <c r="U106" i="9" s="1"/>
  <c r="F106" i="9"/>
  <c r="W105" i="9"/>
  <c r="S105" i="9"/>
  <c r="O105" i="9"/>
  <c r="N105" i="9"/>
  <c r="K105" i="9"/>
  <c r="J105" i="9"/>
  <c r="G105" i="9"/>
  <c r="U105" i="9" s="1"/>
  <c r="F105" i="9"/>
  <c r="W104" i="9"/>
  <c r="S104" i="9"/>
  <c r="O104" i="9"/>
  <c r="N104" i="9"/>
  <c r="K104" i="9"/>
  <c r="J104" i="9"/>
  <c r="G104" i="9"/>
  <c r="P104" i="9" s="1"/>
  <c r="Q104" i="9" s="1"/>
  <c r="F104" i="9"/>
  <c r="W103" i="9"/>
  <c r="S103" i="9"/>
  <c r="O103" i="9"/>
  <c r="N103" i="9"/>
  <c r="K103" i="9"/>
  <c r="J103" i="9"/>
  <c r="G103" i="9"/>
  <c r="F103" i="9"/>
  <c r="W102" i="9"/>
  <c r="S102" i="9"/>
  <c r="O102" i="9"/>
  <c r="N102" i="9"/>
  <c r="K102" i="9"/>
  <c r="J102" i="9"/>
  <c r="G102" i="9"/>
  <c r="U102" i="9" s="1"/>
  <c r="F102" i="9"/>
  <c r="W101" i="9"/>
  <c r="S101" i="9"/>
  <c r="O101" i="9"/>
  <c r="N101" i="9"/>
  <c r="K101" i="9"/>
  <c r="J101" i="9"/>
  <c r="G101" i="9"/>
  <c r="U101" i="9" s="1"/>
  <c r="F101" i="9"/>
  <c r="W100" i="9"/>
  <c r="S100" i="9"/>
  <c r="O100" i="9"/>
  <c r="N100" i="9"/>
  <c r="K100" i="9"/>
  <c r="J100" i="9"/>
  <c r="G100" i="9"/>
  <c r="P100" i="9" s="1"/>
  <c r="Q100" i="9" s="1"/>
  <c r="F100" i="9"/>
  <c r="W99" i="9"/>
  <c r="S99" i="9"/>
  <c r="O99" i="9"/>
  <c r="N99" i="9"/>
  <c r="K99" i="9"/>
  <c r="J99" i="9"/>
  <c r="G99" i="9"/>
  <c r="P99" i="9" s="1"/>
  <c r="Q99" i="9" s="1"/>
  <c r="F99" i="9"/>
  <c r="W98" i="9"/>
  <c r="S98" i="9"/>
  <c r="O98" i="9"/>
  <c r="N98" i="9"/>
  <c r="K98" i="9"/>
  <c r="J98" i="9"/>
  <c r="G98" i="9"/>
  <c r="U98" i="9" s="1"/>
  <c r="F98" i="9"/>
  <c r="W97" i="9"/>
  <c r="S97" i="9"/>
  <c r="O97" i="9"/>
  <c r="N97" i="9"/>
  <c r="K97" i="9"/>
  <c r="J97" i="9"/>
  <c r="G97" i="9"/>
  <c r="U97" i="9" s="1"/>
  <c r="F97" i="9"/>
  <c r="W96" i="9"/>
  <c r="S96" i="9"/>
  <c r="O96" i="9"/>
  <c r="N96" i="9"/>
  <c r="K96" i="9"/>
  <c r="J96" i="9"/>
  <c r="G96" i="9"/>
  <c r="U96" i="9" s="1"/>
  <c r="F96" i="9"/>
  <c r="W95" i="9"/>
  <c r="S95" i="9"/>
  <c r="O95" i="9"/>
  <c r="N95" i="9"/>
  <c r="K95" i="9"/>
  <c r="J95" i="9"/>
  <c r="G95" i="9"/>
  <c r="P95" i="9" s="1"/>
  <c r="Q95" i="9" s="1"/>
  <c r="F95" i="9"/>
  <c r="W94" i="9"/>
  <c r="S94" i="9"/>
  <c r="O94" i="9"/>
  <c r="N94" i="9"/>
  <c r="K94" i="9"/>
  <c r="J94" i="9"/>
  <c r="G94" i="9"/>
  <c r="U94" i="9" s="1"/>
  <c r="F94" i="9"/>
  <c r="W93" i="9"/>
  <c r="S93" i="9"/>
  <c r="O93" i="9"/>
  <c r="N93" i="9"/>
  <c r="K93" i="9"/>
  <c r="J93" i="9"/>
  <c r="G93" i="9"/>
  <c r="U93" i="9" s="1"/>
  <c r="F93" i="9"/>
  <c r="W92" i="9"/>
  <c r="S92" i="9"/>
  <c r="O92" i="9"/>
  <c r="N92" i="9"/>
  <c r="K92" i="9"/>
  <c r="J92" i="9"/>
  <c r="G92" i="9"/>
  <c r="U92" i="9" s="1"/>
  <c r="F92" i="9"/>
  <c r="W91" i="9"/>
  <c r="S91" i="9"/>
  <c r="O91" i="9"/>
  <c r="N91" i="9"/>
  <c r="K91" i="9"/>
  <c r="J91" i="9"/>
  <c r="G91" i="9"/>
  <c r="F91" i="9"/>
  <c r="W90" i="9"/>
  <c r="S90" i="9"/>
  <c r="O90" i="9"/>
  <c r="N90" i="9"/>
  <c r="K90" i="9"/>
  <c r="J90" i="9"/>
  <c r="G90" i="9"/>
  <c r="U90" i="9" s="1"/>
  <c r="F90" i="9"/>
  <c r="W89" i="9"/>
  <c r="S89" i="9"/>
  <c r="O89" i="9"/>
  <c r="N89" i="9"/>
  <c r="K89" i="9"/>
  <c r="J89" i="9"/>
  <c r="G89" i="9"/>
  <c r="U89" i="9" s="1"/>
  <c r="F89" i="9"/>
  <c r="W88" i="9"/>
  <c r="S88" i="9"/>
  <c r="Q88" i="9"/>
  <c r="O88" i="9"/>
  <c r="N88" i="9"/>
  <c r="K88" i="9"/>
  <c r="J88" i="9"/>
  <c r="G88" i="9"/>
  <c r="P88" i="9" s="1"/>
  <c r="F88" i="9"/>
  <c r="W87" i="9"/>
  <c r="S87" i="9"/>
  <c r="O87" i="9"/>
  <c r="N87" i="9"/>
  <c r="K87" i="9"/>
  <c r="J87" i="9"/>
  <c r="G87" i="9"/>
  <c r="F87" i="9"/>
  <c r="W86" i="9"/>
  <c r="S86" i="9"/>
  <c r="O86" i="9"/>
  <c r="N86" i="9"/>
  <c r="K86" i="9"/>
  <c r="J86" i="9"/>
  <c r="G86" i="9"/>
  <c r="U86" i="9" s="1"/>
  <c r="F86" i="9"/>
  <c r="W85" i="9"/>
  <c r="S85" i="9"/>
  <c r="O85" i="9"/>
  <c r="N85" i="9"/>
  <c r="K85" i="9"/>
  <c r="J85" i="9"/>
  <c r="G85" i="9"/>
  <c r="U85" i="9" s="1"/>
  <c r="F85" i="9"/>
  <c r="W84" i="9"/>
  <c r="S84" i="9"/>
  <c r="O84" i="9"/>
  <c r="N84" i="9"/>
  <c r="K84" i="9"/>
  <c r="J84" i="9"/>
  <c r="G84" i="9"/>
  <c r="P84" i="9" s="1"/>
  <c r="Q84" i="9" s="1"/>
  <c r="F84" i="9"/>
  <c r="W83" i="9"/>
  <c r="S83" i="9"/>
  <c r="O83" i="9"/>
  <c r="N83" i="9"/>
  <c r="K83" i="9"/>
  <c r="J83" i="9"/>
  <c r="G83" i="9"/>
  <c r="P83" i="9" s="1"/>
  <c r="Q83" i="9" s="1"/>
  <c r="F83" i="9"/>
  <c r="W82" i="9"/>
  <c r="U82" i="9"/>
  <c r="S82" i="9"/>
  <c r="O82" i="9"/>
  <c r="N82" i="9"/>
  <c r="K82" i="9"/>
  <c r="J82" i="9"/>
  <c r="G82" i="9"/>
  <c r="F82" i="9"/>
  <c r="W81" i="9"/>
  <c r="S81" i="9"/>
  <c r="O81" i="9"/>
  <c r="N81" i="9"/>
  <c r="K81" i="9"/>
  <c r="J81" i="9"/>
  <c r="G81" i="9"/>
  <c r="U81" i="9" s="1"/>
  <c r="F81" i="9"/>
  <c r="W80" i="9"/>
  <c r="S80" i="9"/>
  <c r="O80" i="9"/>
  <c r="N80" i="9"/>
  <c r="K80" i="9"/>
  <c r="J80" i="9"/>
  <c r="G80" i="9"/>
  <c r="U80" i="9" s="1"/>
  <c r="F80" i="9"/>
  <c r="W79" i="9"/>
  <c r="S79" i="9"/>
  <c r="O79" i="9"/>
  <c r="N79" i="9"/>
  <c r="K79" i="9"/>
  <c r="J79" i="9"/>
  <c r="G79" i="9"/>
  <c r="P79" i="9" s="1"/>
  <c r="Q79" i="9" s="1"/>
  <c r="F79" i="9"/>
  <c r="W78" i="9"/>
  <c r="S78" i="9"/>
  <c r="O78" i="9"/>
  <c r="N78" i="9"/>
  <c r="K78" i="9"/>
  <c r="J78" i="9"/>
  <c r="G78" i="9"/>
  <c r="U78" i="9" s="1"/>
  <c r="F78" i="9"/>
  <c r="W77" i="9"/>
  <c r="S77" i="9"/>
  <c r="O77" i="9"/>
  <c r="N77" i="9"/>
  <c r="K77" i="9"/>
  <c r="J77" i="9"/>
  <c r="G77" i="9"/>
  <c r="U77" i="9" s="1"/>
  <c r="F77" i="9"/>
  <c r="W76" i="9"/>
  <c r="S76" i="9"/>
  <c r="O76" i="9"/>
  <c r="N76" i="9"/>
  <c r="K76" i="9"/>
  <c r="J76" i="9"/>
  <c r="G76" i="9"/>
  <c r="U76" i="9" s="1"/>
  <c r="F76" i="9"/>
  <c r="W75" i="9"/>
  <c r="S75" i="9"/>
  <c r="O75" i="9"/>
  <c r="N75" i="9"/>
  <c r="K75" i="9"/>
  <c r="J75" i="9"/>
  <c r="G75" i="9"/>
  <c r="U75" i="9" s="1"/>
  <c r="F75" i="9"/>
  <c r="W74" i="9"/>
  <c r="S74" i="9"/>
  <c r="O74" i="9"/>
  <c r="N74" i="9"/>
  <c r="K74" i="9"/>
  <c r="J74" i="9"/>
  <c r="G74" i="9"/>
  <c r="U74" i="9" s="1"/>
  <c r="F74" i="9"/>
  <c r="W73" i="9"/>
  <c r="S73" i="9"/>
  <c r="O73" i="9"/>
  <c r="N73" i="9"/>
  <c r="K73" i="9"/>
  <c r="J73" i="9"/>
  <c r="G73" i="9"/>
  <c r="U73" i="9" s="1"/>
  <c r="F73" i="9"/>
  <c r="W72" i="9"/>
  <c r="S72" i="9"/>
  <c r="O72" i="9"/>
  <c r="N72" i="9"/>
  <c r="K72" i="9"/>
  <c r="J72" i="9"/>
  <c r="G72" i="9"/>
  <c r="U72" i="9" s="1"/>
  <c r="F72" i="9"/>
  <c r="W71" i="9"/>
  <c r="S71" i="9"/>
  <c r="O71" i="9"/>
  <c r="N71" i="9"/>
  <c r="K71" i="9"/>
  <c r="J71" i="9"/>
  <c r="G71" i="9"/>
  <c r="U71" i="9" s="1"/>
  <c r="F71" i="9"/>
  <c r="W70" i="9"/>
  <c r="S70" i="9"/>
  <c r="O70" i="9"/>
  <c r="N70" i="9"/>
  <c r="K70" i="9"/>
  <c r="J70" i="9"/>
  <c r="G70" i="9"/>
  <c r="U70" i="9" s="1"/>
  <c r="F70" i="9"/>
  <c r="W69" i="9"/>
  <c r="S69" i="9"/>
  <c r="O69" i="9"/>
  <c r="N69" i="9"/>
  <c r="K69" i="9"/>
  <c r="J69" i="9"/>
  <c r="G69" i="9"/>
  <c r="U69" i="9" s="1"/>
  <c r="F69" i="9"/>
  <c r="W68" i="9"/>
  <c r="S68" i="9"/>
  <c r="O68" i="9"/>
  <c r="N68" i="9"/>
  <c r="K68" i="9"/>
  <c r="J68" i="9"/>
  <c r="G68" i="9"/>
  <c r="U68" i="9" s="1"/>
  <c r="F68" i="9"/>
  <c r="W67" i="9"/>
  <c r="S67" i="9"/>
  <c r="O67" i="9"/>
  <c r="N67" i="9"/>
  <c r="K67" i="9"/>
  <c r="J67" i="9"/>
  <c r="G67" i="9"/>
  <c r="U67" i="9" s="1"/>
  <c r="F67" i="9"/>
  <c r="W66" i="9"/>
  <c r="S66" i="9"/>
  <c r="O66" i="9"/>
  <c r="N66" i="9"/>
  <c r="K66" i="9"/>
  <c r="J66" i="9"/>
  <c r="G66" i="9"/>
  <c r="U66" i="9" s="1"/>
  <c r="F66" i="9"/>
  <c r="W65" i="9"/>
  <c r="S65" i="9"/>
  <c r="O65" i="9"/>
  <c r="N65" i="9"/>
  <c r="K65" i="9"/>
  <c r="J65" i="9"/>
  <c r="G65" i="9"/>
  <c r="U65" i="9" s="1"/>
  <c r="F65" i="9"/>
  <c r="W64" i="9"/>
  <c r="S64" i="9"/>
  <c r="O64" i="9"/>
  <c r="N64" i="9"/>
  <c r="K64" i="9"/>
  <c r="J64" i="9"/>
  <c r="G64" i="9"/>
  <c r="U64" i="9" s="1"/>
  <c r="F64" i="9"/>
  <c r="W63" i="9"/>
  <c r="S63" i="9"/>
  <c r="O63" i="9"/>
  <c r="N63" i="9"/>
  <c r="K63" i="9"/>
  <c r="J63" i="9"/>
  <c r="G63" i="9"/>
  <c r="U63" i="9" s="1"/>
  <c r="F63" i="9"/>
  <c r="W62" i="9"/>
  <c r="S62" i="9"/>
  <c r="O62" i="9"/>
  <c r="N62" i="9"/>
  <c r="K62" i="9"/>
  <c r="J62" i="9"/>
  <c r="G62" i="9"/>
  <c r="U62" i="9" s="1"/>
  <c r="F62" i="9"/>
  <c r="W61" i="9"/>
  <c r="S61" i="9"/>
  <c r="O61" i="9"/>
  <c r="N61" i="9"/>
  <c r="K61" i="9"/>
  <c r="J61" i="9"/>
  <c r="G61" i="9"/>
  <c r="U61" i="9" s="1"/>
  <c r="F61" i="9"/>
  <c r="W60" i="9"/>
  <c r="S60" i="9"/>
  <c r="O60" i="9"/>
  <c r="N60" i="9"/>
  <c r="K60" i="9"/>
  <c r="J60" i="9"/>
  <c r="G60" i="9"/>
  <c r="U60" i="9" s="1"/>
  <c r="F60" i="9"/>
  <c r="W59" i="9"/>
  <c r="S59" i="9"/>
  <c r="O59" i="9"/>
  <c r="N59" i="9"/>
  <c r="K59" i="9"/>
  <c r="J59" i="9"/>
  <c r="G59" i="9"/>
  <c r="U59" i="9" s="1"/>
  <c r="F59" i="9"/>
  <c r="W58" i="9"/>
  <c r="S58" i="9"/>
  <c r="O58" i="9"/>
  <c r="N58" i="9"/>
  <c r="K58" i="9"/>
  <c r="J58" i="9"/>
  <c r="G58" i="9"/>
  <c r="U58" i="9" s="1"/>
  <c r="F58" i="9"/>
  <c r="W57" i="9"/>
  <c r="S57" i="9"/>
  <c r="O57" i="9"/>
  <c r="N57" i="9"/>
  <c r="K57" i="9"/>
  <c r="J57" i="9"/>
  <c r="G57" i="9"/>
  <c r="U57" i="9" s="1"/>
  <c r="F57" i="9"/>
  <c r="W56" i="9"/>
  <c r="S56" i="9"/>
  <c r="O56" i="9"/>
  <c r="N56" i="9"/>
  <c r="K56" i="9"/>
  <c r="J56" i="9"/>
  <c r="G56" i="9"/>
  <c r="U56" i="9" s="1"/>
  <c r="F56" i="9"/>
  <c r="W55" i="9"/>
  <c r="S55" i="9"/>
  <c r="O55" i="9"/>
  <c r="N55" i="9"/>
  <c r="K55" i="9"/>
  <c r="J55" i="9"/>
  <c r="G55" i="9"/>
  <c r="U55" i="9" s="1"/>
  <c r="F55" i="9"/>
  <c r="W54" i="9"/>
  <c r="S54" i="9"/>
  <c r="O54" i="9"/>
  <c r="N54" i="9"/>
  <c r="K54" i="9"/>
  <c r="J54" i="9"/>
  <c r="G54" i="9"/>
  <c r="U54" i="9" s="1"/>
  <c r="F54" i="9"/>
  <c r="W53" i="9"/>
  <c r="S53" i="9"/>
  <c r="O53" i="9"/>
  <c r="N53" i="9"/>
  <c r="K53" i="9"/>
  <c r="J53" i="9"/>
  <c r="G53" i="9"/>
  <c r="U53" i="9" s="1"/>
  <c r="F53" i="9"/>
  <c r="W52" i="9"/>
  <c r="S52" i="9"/>
  <c r="O52" i="9"/>
  <c r="N52" i="9"/>
  <c r="K52" i="9"/>
  <c r="J52" i="9"/>
  <c r="G52" i="9"/>
  <c r="U52" i="9" s="1"/>
  <c r="F52" i="9"/>
  <c r="W51" i="9"/>
  <c r="S51" i="9"/>
  <c r="O51" i="9"/>
  <c r="N51" i="9"/>
  <c r="K51" i="9"/>
  <c r="J51" i="9"/>
  <c r="G51" i="9"/>
  <c r="U51" i="9" s="1"/>
  <c r="F51" i="9"/>
  <c r="W50" i="9"/>
  <c r="S50" i="9"/>
  <c r="O50" i="9"/>
  <c r="N50" i="9"/>
  <c r="K50" i="9"/>
  <c r="J50" i="9"/>
  <c r="G50" i="9"/>
  <c r="U50" i="9" s="1"/>
  <c r="F50" i="9"/>
  <c r="W49" i="9"/>
  <c r="S49" i="9"/>
  <c r="O49" i="9"/>
  <c r="N49" i="9"/>
  <c r="K49" i="9"/>
  <c r="J49" i="9"/>
  <c r="G49" i="9"/>
  <c r="U49" i="9" s="1"/>
  <c r="F49" i="9"/>
  <c r="W48" i="9"/>
  <c r="S48" i="9"/>
  <c r="O48" i="9"/>
  <c r="N48" i="9"/>
  <c r="K48" i="9"/>
  <c r="J48" i="9"/>
  <c r="G48" i="9"/>
  <c r="U48" i="9" s="1"/>
  <c r="F48" i="9"/>
  <c r="W47" i="9"/>
  <c r="S47" i="9"/>
  <c r="O47" i="9"/>
  <c r="N47" i="9"/>
  <c r="K47" i="9"/>
  <c r="J47" i="9"/>
  <c r="G47" i="9"/>
  <c r="U47" i="9" s="1"/>
  <c r="F47" i="9"/>
  <c r="W46" i="9"/>
  <c r="S46" i="9"/>
  <c r="O46" i="9"/>
  <c r="N46" i="9"/>
  <c r="K46" i="9"/>
  <c r="J46" i="9"/>
  <c r="G46" i="9"/>
  <c r="U46" i="9" s="1"/>
  <c r="F46" i="9"/>
  <c r="W45" i="9"/>
  <c r="S45" i="9"/>
  <c r="O45" i="9"/>
  <c r="N45" i="9"/>
  <c r="K45" i="9"/>
  <c r="J45" i="9"/>
  <c r="G45" i="9"/>
  <c r="F45" i="9"/>
  <c r="W44" i="9"/>
  <c r="S44" i="9"/>
  <c r="O44" i="9"/>
  <c r="N44" i="9"/>
  <c r="K44" i="9"/>
  <c r="J44" i="9"/>
  <c r="G44" i="9"/>
  <c r="P44" i="9" s="1"/>
  <c r="Q44" i="9" s="1"/>
  <c r="F44" i="9"/>
  <c r="W43" i="9"/>
  <c r="S43" i="9"/>
  <c r="O43" i="9"/>
  <c r="N43" i="9"/>
  <c r="K43" i="9"/>
  <c r="J43" i="9"/>
  <c r="G43" i="9"/>
  <c r="F43" i="9"/>
  <c r="W42" i="9"/>
  <c r="S42" i="9"/>
  <c r="O42" i="9"/>
  <c r="N42" i="9"/>
  <c r="K42" i="9"/>
  <c r="J42" i="9"/>
  <c r="G42" i="9"/>
  <c r="P42" i="9" s="1"/>
  <c r="Q42" i="9" s="1"/>
  <c r="F42" i="9"/>
  <c r="W41" i="9"/>
  <c r="S41" i="9"/>
  <c r="O41" i="9"/>
  <c r="N41" i="9"/>
  <c r="K41" i="9"/>
  <c r="J41" i="9"/>
  <c r="G41" i="9"/>
  <c r="P41" i="9" s="1"/>
  <c r="Q41" i="9" s="1"/>
  <c r="F41" i="9"/>
  <c r="W40" i="9"/>
  <c r="S40" i="9"/>
  <c r="O40" i="9"/>
  <c r="N40" i="9"/>
  <c r="K40" i="9"/>
  <c r="J40" i="9"/>
  <c r="G40" i="9"/>
  <c r="U40" i="9" s="1"/>
  <c r="F40" i="9"/>
  <c r="W39" i="9"/>
  <c r="S39" i="9"/>
  <c r="O39" i="9"/>
  <c r="N39" i="9"/>
  <c r="K39" i="9"/>
  <c r="J39" i="9"/>
  <c r="G39" i="9"/>
  <c r="P39" i="9" s="1"/>
  <c r="Q39" i="9" s="1"/>
  <c r="F39" i="9"/>
  <c r="W38" i="9"/>
  <c r="S38" i="9"/>
  <c r="O38" i="9"/>
  <c r="N38" i="9"/>
  <c r="K38" i="9"/>
  <c r="J38" i="9"/>
  <c r="G38" i="9"/>
  <c r="U38" i="9" s="1"/>
  <c r="F38" i="9"/>
  <c r="W37" i="9"/>
  <c r="S37" i="9"/>
  <c r="O37" i="9"/>
  <c r="N37" i="9"/>
  <c r="K37" i="9"/>
  <c r="J37" i="9"/>
  <c r="G37" i="9"/>
  <c r="F37" i="9"/>
  <c r="W36" i="9"/>
  <c r="S36" i="9"/>
  <c r="O36" i="9"/>
  <c r="N36" i="9"/>
  <c r="K36" i="9"/>
  <c r="J36" i="9"/>
  <c r="G36" i="9"/>
  <c r="P36" i="9" s="1"/>
  <c r="Q36" i="9" s="1"/>
  <c r="F36" i="9"/>
  <c r="W35" i="9"/>
  <c r="S35" i="9"/>
  <c r="O35" i="9"/>
  <c r="N35" i="9"/>
  <c r="K35" i="9"/>
  <c r="J35" i="9"/>
  <c r="G35" i="9"/>
  <c r="F35" i="9"/>
  <c r="W34" i="9"/>
  <c r="S34" i="9"/>
  <c r="O34" i="9"/>
  <c r="N34" i="9"/>
  <c r="K34" i="9"/>
  <c r="J34" i="9"/>
  <c r="G34" i="9"/>
  <c r="P34" i="9" s="1"/>
  <c r="Q34" i="9" s="1"/>
  <c r="F34" i="9"/>
  <c r="W33" i="9"/>
  <c r="S33" i="9"/>
  <c r="O33" i="9"/>
  <c r="N33" i="9"/>
  <c r="K33" i="9"/>
  <c r="J33" i="9"/>
  <c r="G33" i="9"/>
  <c r="U33" i="9" s="1"/>
  <c r="F33" i="9"/>
  <c r="W32" i="9"/>
  <c r="S32" i="9"/>
  <c r="O32" i="9"/>
  <c r="N32" i="9"/>
  <c r="K32" i="9"/>
  <c r="J32" i="9"/>
  <c r="G32" i="9"/>
  <c r="F32" i="9"/>
  <c r="W31" i="9"/>
  <c r="S31" i="9"/>
  <c r="O31" i="9"/>
  <c r="N31" i="9"/>
  <c r="K31" i="9"/>
  <c r="J31" i="9"/>
  <c r="G31" i="9"/>
  <c r="U31" i="9" s="1"/>
  <c r="F31" i="9"/>
  <c r="W30" i="9"/>
  <c r="S30" i="9"/>
  <c r="O30" i="9"/>
  <c r="N30" i="9"/>
  <c r="K30" i="9"/>
  <c r="J30" i="9"/>
  <c r="G30" i="9"/>
  <c r="U30" i="9" s="1"/>
  <c r="F30" i="9"/>
  <c r="W29" i="9"/>
  <c r="S29" i="9"/>
  <c r="O29" i="9"/>
  <c r="N29" i="9"/>
  <c r="K29" i="9"/>
  <c r="J29" i="9"/>
  <c r="G29" i="9"/>
  <c r="U29" i="9" s="1"/>
  <c r="F29" i="9"/>
  <c r="W28" i="9"/>
  <c r="S28" i="9"/>
  <c r="O28" i="9"/>
  <c r="N28" i="9"/>
  <c r="K28" i="9"/>
  <c r="J28" i="9"/>
  <c r="G28" i="9"/>
  <c r="F28" i="9"/>
  <c r="W27" i="9"/>
  <c r="S27" i="9"/>
  <c r="O27" i="9"/>
  <c r="N27" i="9"/>
  <c r="K27" i="9"/>
  <c r="J27" i="9"/>
  <c r="G27" i="9"/>
  <c r="P27" i="9" s="1"/>
  <c r="Q27" i="9" s="1"/>
  <c r="F27" i="9"/>
  <c r="W26" i="9"/>
  <c r="S26" i="9"/>
  <c r="O26" i="9"/>
  <c r="N26" i="9"/>
  <c r="K26" i="9"/>
  <c r="J26" i="9"/>
  <c r="G26" i="9"/>
  <c r="U26" i="9" s="1"/>
  <c r="F26" i="9"/>
  <c r="W25" i="9"/>
  <c r="S25" i="9"/>
  <c r="O25" i="9"/>
  <c r="N25" i="9"/>
  <c r="K25" i="9"/>
  <c r="J25" i="9"/>
  <c r="G25" i="9"/>
  <c r="U25" i="9" s="1"/>
  <c r="F25" i="9"/>
  <c r="W24" i="9"/>
  <c r="S24" i="9"/>
  <c r="O24" i="9"/>
  <c r="N24" i="9"/>
  <c r="K24" i="9"/>
  <c r="J24" i="9"/>
  <c r="G24" i="9"/>
  <c r="P24" i="9" s="1"/>
  <c r="Q24" i="9" s="1"/>
  <c r="F24" i="9"/>
  <c r="W23" i="9"/>
  <c r="S23" i="9"/>
  <c r="O23" i="9"/>
  <c r="N23" i="9"/>
  <c r="K23" i="9"/>
  <c r="J23" i="9"/>
  <c r="G23" i="9"/>
  <c r="P23" i="9" s="1"/>
  <c r="Q23" i="9" s="1"/>
  <c r="F23" i="9"/>
  <c r="W22" i="9"/>
  <c r="S22" i="9"/>
  <c r="O22" i="9"/>
  <c r="N22" i="9"/>
  <c r="K22" i="9"/>
  <c r="J22" i="9"/>
  <c r="G22" i="9"/>
  <c r="U22" i="9" s="1"/>
  <c r="F22" i="9"/>
  <c r="W21" i="9"/>
  <c r="S21" i="9"/>
  <c r="O21" i="9"/>
  <c r="N21" i="9"/>
  <c r="K21" i="9"/>
  <c r="J21" i="9"/>
  <c r="G21" i="9"/>
  <c r="U21" i="9" s="1"/>
  <c r="F21" i="9"/>
  <c r="W20" i="9"/>
  <c r="S20" i="9"/>
  <c r="O20" i="9"/>
  <c r="N20" i="9"/>
  <c r="K20" i="9"/>
  <c r="J20" i="9"/>
  <c r="G20" i="9"/>
  <c r="P20" i="9" s="1"/>
  <c r="Q20" i="9" s="1"/>
  <c r="F20" i="9"/>
  <c r="W19" i="9"/>
  <c r="U19" i="9"/>
  <c r="S19" i="9"/>
  <c r="O19" i="9"/>
  <c r="N19" i="9"/>
  <c r="K19" i="9"/>
  <c r="J19" i="9"/>
  <c r="G19" i="9"/>
  <c r="F19" i="9"/>
  <c r="W18" i="9"/>
  <c r="S18" i="9"/>
  <c r="O18" i="9"/>
  <c r="N18" i="9"/>
  <c r="K18" i="9"/>
  <c r="J18" i="9"/>
  <c r="G18" i="9"/>
  <c r="U18" i="9" s="1"/>
  <c r="F18" i="9"/>
  <c r="W17" i="9"/>
  <c r="S17" i="9"/>
  <c r="O17" i="9"/>
  <c r="N17" i="9"/>
  <c r="K17" i="9"/>
  <c r="J17" i="9"/>
  <c r="G17" i="9"/>
  <c r="U17" i="9" s="1"/>
  <c r="F17" i="9"/>
  <c r="W16" i="9"/>
  <c r="S16" i="9"/>
  <c r="O16" i="9"/>
  <c r="N16" i="9"/>
  <c r="K16" i="9"/>
  <c r="J16" i="9"/>
  <c r="G16" i="9"/>
  <c r="F16" i="9"/>
  <c r="W15" i="9"/>
  <c r="S15" i="9"/>
  <c r="O15" i="9"/>
  <c r="N15" i="9"/>
  <c r="K15" i="9"/>
  <c r="J15" i="9"/>
  <c r="G15" i="9"/>
  <c r="U15" i="9" s="1"/>
  <c r="F15" i="9"/>
  <c r="W14" i="9"/>
  <c r="S14" i="9"/>
  <c r="O14" i="9"/>
  <c r="N14" i="9"/>
  <c r="K14" i="9"/>
  <c r="J14" i="9"/>
  <c r="G14" i="9"/>
  <c r="U14" i="9" s="1"/>
  <c r="F14" i="9"/>
  <c r="W13" i="9"/>
  <c r="S13" i="9"/>
  <c r="O13" i="9"/>
  <c r="N13" i="9"/>
  <c r="K13" i="9"/>
  <c r="J13" i="9"/>
  <c r="G13" i="9"/>
  <c r="U13" i="9" s="1"/>
  <c r="F13" i="9"/>
  <c r="AW12" i="9"/>
  <c r="W12" i="9"/>
  <c r="S12" i="9"/>
  <c r="O12" i="9"/>
  <c r="N12" i="9"/>
  <c r="K12" i="9"/>
  <c r="J12" i="9"/>
  <c r="G12" i="9"/>
  <c r="F12" i="9"/>
  <c r="W11" i="9"/>
  <c r="S11" i="9"/>
  <c r="O11" i="9"/>
  <c r="N11" i="9"/>
  <c r="K11" i="9"/>
  <c r="J11" i="9"/>
  <c r="W10" i="9"/>
  <c r="S10" i="9"/>
  <c r="O10" i="9"/>
  <c r="N10" i="9"/>
  <c r="K10" i="9"/>
  <c r="J10" i="9"/>
  <c r="W9" i="9"/>
  <c r="S9" i="9"/>
  <c r="O9" i="9"/>
  <c r="N9" i="9"/>
  <c r="K9" i="9"/>
  <c r="J9" i="9"/>
  <c r="W8" i="9"/>
  <c r="G8" i="9"/>
  <c r="U8" i="9" s="1"/>
  <c r="S8" i="9"/>
  <c r="W7" i="9"/>
  <c r="J7" i="9"/>
  <c r="G7" i="9"/>
  <c r="S7" i="9"/>
  <c r="W6" i="9"/>
  <c r="S6" i="9"/>
  <c r="G6" i="9"/>
  <c r="W5" i="9"/>
  <c r="G5" i="9"/>
  <c r="S5" i="9"/>
  <c r="W4" i="9"/>
  <c r="W204" i="9" s="1"/>
  <c r="O4" i="9"/>
  <c r="N4" i="9"/>
  <c r="K4" i="9"/>
  <c r="J4" i="9"/>
  <c r="S4" i="9"/>
  <c r="W203" i="7"/>
  <c r="S203" i="7"/>
  <c r="O203" i="7"/>
  <c r="N203" i="7"/>
  <c r="K203" i="7"/>
  <c r="J203" i="7"/>
  <c r="G203" i="7"/>
  <c r="F203" i="7"/>
  <c r="W202" i="7"/>
  <c r="S202" i="7"/>
  <c r="O202" i="7"/>
  <c r="N202" i="7"/>
  <c r="K202" i="7"/>
  <c r="J202" i="7"/>
  <c r="G202" i="7"/>
  <c r="F202" i="7"/>
  <c r="W201" i="7"/>
  <c r="S201" i="7"/>
  <c r="O201" i="7"/>
  <c r="N201" i="7"/>
  <c r="K201" i="7"/>
  <c r="J201" i="7"/>
  <c r="W200" i="7"/>
  <c r="S200" i="7"/>
  <c r="O200" i="7"/>
  <c r="N200" i="7"/>
  <c r="K200" i="7"/>
  <c r="J200" i="7"/>
  <c r="G200" i="7"/>
  <c r="F200" i="7"/>
  <c r="W199" i="7"/>
  <c r="S199" i="7"/>
  <c r="O199" i="7"/>
  <c r="N199" i="7"/>
  <c r="K199" i="7"/>
  <c r="J199" i="7"/>
  <c r="G199" i="7"/>
  <c r="F199" i="7"/>
  <c r="W198" i="7"/>
  <c r="S198" i="7"/>
  <c r="O198" i="7"/>
  <c r="N198" i="7"/>
  <c r="K198" i="7"/>
  <c r="J198" i="7"/>
  <c r="G198" i="7"/>
  <c r="F198" i="7"/>
  <c r="W197" i="7"/>
  <c r="S197" i="7"/>
  <c r="O197" i="7"/>
  <c r="N197" i="7"/>
  <c r="K197" i="7"/>
  <c r="J197" i="7"/>
  <c r="W196" i="7"/>
  <c r="S196" i="7"/>
  <c r="O196" i="7"/>
  <c r="N196" i="7"/>
  <c r="K196" i="7"/>
  <c r="J196" i="7"/>
  <c r="G196" i="7"/>
  <c r="F196" i="7"/>
  <c r="W195" i="7"/>
  <c r="S195" i="7"/>
  <c r="O195" i="7"/>
  <c r="N195" i="7"/>
  <c r="K195" i="7"/>
  <c r="J195" i="7"/>
  <c r="G195" i="7"/>
  <c r="F195" i="7"/>
  <c r="W194" i="7"/>
  <c r="S194" i="7"/>
  <c r="O194" i="7"/>
  <c r="N194" i="7"/>
  <c r="K194" i="7"/>
  <c r="J194" i="7"/>
  <c r="G194" i="7"/>
  <c r="F194" i="7"/>
  <c r="W193" i="7"/>
  <c r="S193" i="7"/>
  <c r="O193" i="7"/>
  <c r="N193" i="7"/>
  <c r="K193" i="7"/>
  <c r="J193" i="7"/>
  <c r="G193" i="7"/>
  <c r="W192" i="7"/>
  <c r="S192" i="7"/>
  <c r="O192" i="7"/>
  <c r="N192" i="7"/>
  <c r="K192" i="7"/>
  <c r="J192" i="7"/>
  <c r="G192" i="7"/>
  <c r="F192" i="7"/>
  <c r="W191" i="7"/>
  <c r="S191" i="7"/>
  <c r="O191" i="7"/>
  <c r="N191" i="7"/>
  <c r="K191" i="7"/>
  <c r="J191" i="7"/>
  <c r="G191" i="7"/>
  <c r="F191" i="7"/>
  <c r="W190" i="7"/>
  <c r="S190" i="7"/>
  <c r="O190" i="7"/>
  <c r="N190" i="7"/>
  <c r="K190" i="7"/>
  <c r="J190" i="7"/>
  <c r="G190" i="7"/>
  <c r="F190" i="7"/>
  <c r="W189" i="7"/>
  <c r="S189" i="7"/>
  <c r="O189" i="7"/>
  <c r="N189" i="7"/>
  <c r="K189" i="7"/>
  <c r="J189" i="7"/>
  <c r="G189" i="7"/>
  <c r="W188" i="7"/>
  <c r="S188" i="7"/>
  <c r="O188" i="7"/>
  <c r="N188" i="7"/>
  <c r="K188" i="7"/>
  <c r="J188" i="7"/>
  <c r="G188" i="7"/>
  <c r="F188" i="7"/>
  <c r="W187" i="7"/>
  <c r="S187" i="7"/>
  <c r="O187" i="7"/>
  <c r="N187" i="7"/>
  <c r="K187" i="7"/>
  <c r="J187" i="7"/>
  <c r="G187" i="7"/>
  <c r="F187" i="7"/>
  <c r="W186" i="7"/>
  <c r="S186" i="7"/>
  <c r="O186" i="7"/>
  <c r="N186" i="7"/>
  <c r="K186" i="7"/>
  <c r="J186" i="7"/>
  <c r="G186" i="7"/>
  <c r="F186" i="7"/>
  <c r="W185" i="7"/>
  <c r="S185" i="7"/>
  <c r="O185" i="7"/>
  <c r="N185" i="7"/>
  <c r="K185" i="7"/>
  <c r="J185" i="7"/>
  <c r="W184" i="7"/>
  <c r="S184" i="7"/>
  <c r="O184" i="7"/>
  <c r="N184" i="7"/>
  <c r="K184" i="7"/>
  <c r="J184" i="7"/>
  <c r="G184" i="7"/>
  <c r="F184" i="7"/>
  <c r="W183" i="7"/>
  <c r="S183" i="7"/>
  <c r="O183" i="7"/>
  <c r="N183" i="7"/>
  <c r="K183" i="7"/>
  <c r="J183" i="7"/>
  <c r="G183" i="7"/>
  <c r="F183" i="7"/>
  <c r="W182" i="7"/>
  <c r="S182" i="7"/>
  <c r="O182" i="7"/>
  <c r="N182" i="7"/>
  <c r="K182" i="7"/>
  <c r="J182" i="7"/>
  <c r="G182" i="7"/>
  <c r="F182" i="7"/>
  <c r="W181" i="7"/>
  <c r="S181" i="7"/>
  <c r="O181" i="7"/>
  <c r="N181" i="7"/>
  <c r="K181" i="7"/>
  <c r="J181" i="7"/>
  <c r="W180" i="7"/>
  <c r="S180" i="7"/>
  <c r="O180" i="7"/>
  <c r="N180" i="7"/>
  <c r="K180" i="7"/>
  <c r="J180" i="7"/>
  <c r="G180" i="7"/>
  <c r="F180" i="7"/>
  <c r="W179" i="7"/>
  <c r="S179" i="7"/>
  <c r="O179" i="7"/>
  <c r="N179" i="7"/>
  <c r="K179" i="7"/>
  <c r="J179" i="7"/>
  <c r="G179" i="7"/>
  <c r="F179" i="7"/>
  <c r="W178" i="7"/>
  <c r="S178" i="7"/>
  <c r="O178" i="7"/>
  <c r="N178" i="7"/>
  <c r="K178" i="7"/>
  <c r="J178" i="7"/>
  <c r="G178" i="7"/>
  <c r="F178" i="7"/>
  <c r="W177" i="7"/>
  <c r="S177" i="7"/>
  <c r="O177" i="7"/>
  <c r="N177" i="7"/>
  <c r="K177" i="7"/>
  <c r="J177" i="7"/>
  <c r="G177" i="7"/>
  <c r="W176" i="7"/>
  <c r="S176" i="7"/>
  <c r="O176" i="7"/>
  <c r="N176" i="7"/>
  <c r="K176" i="7"/>
  <c r="J176" i="7"/>
  <c r="G176" i="7"/>
  <c r="F176" i="7"/>
  <c r="W175" i="7"/>
  <c r="S175" i="7"/>
  <c r="O175" i="7"/>
  <c r="N175" i="7"/>
  <c r="K175" i="7"/>
  <c r="J175" i="7"/>
  <c r="G175" i="7"/>
  <c r="F175" i="7"/>
  <c r="W174" i="7"/>
  <c r="S174" i="7"/>
  <c r="O174" i="7"/>
  <c r="N174" i="7"/>
  <c r="K174" i="7"/>
  <c r="J174" i="7"/>
  <c r="G174" i="7"/>
  <c r="F174" i="7"/>
  <c r="W173" i="7"/>
  <c r="S173" i="7"/>
  <c r="O173" i="7"/>
  <c r="N173" i="7"/>
  <c r="K173" i="7"/>
  <c r="J173" i="7"/>
  <c r="G173" i="7"/>
  <c r="W172" i="7"/>
  <c r="S172" i="7"/>
  <c r="O172" i="7"/>
  <c r="N172" i="7"/>
  <c r="K172" i="7"/>
  <c r="J172" i="7"/>
  <c r="G172" i="7"/>
  <c r="F172" i="7"/>
  <c r="W171" i="7"/>
  <c r="S171" i="7"/>
  <c r="O171" i="7"/>
  <c r="N171" i="7"/>
  <c r="K171" i="7"/>
  <c r="J171" i="7"/>
  <c r="G171" i="7"/>
  <c r="F171" i="7"/>
  <c r="W170" i="7"/>
  <c r="S170" i="7"/>
  <c r="O170" i="7"/>
  <c r="N170" i="7"/>
  <c r="K170" i="7"/>
  <c r="J170" i="7"/>
  <c r="G170" i="7"/>
  <c r="F170" i="7"/>
  <c r="W169" i="7"/>
  <c r="S169" i="7"/>
  <c r="O169" i="7"/>
  <c r="N169" i="7"/>
  <c r="K169" i="7"/>
  <c r="J169" i="7"/>
  <c r="W168" i="7"/>
  <c r="S168" i="7"/>
  <c r="O168" i="7"/>
  <c r="N168" i="7"/>
  <c r="K168" i="7"/>
  <c r="J168" i="7"/>
  <c r="G168" i="7"/>
  <c r="F168" i="7"/>
  <c r="W167" i="7"/>
  <c r="S167" i="7"/>
  <c r="O167" i="7"/>
  <c r="N167" i="7"/>
  <c r="K167" i="7"/>
  <c r="J167" i="7"/>
  <c r="G167" i="7"/>
  <c r="F167" i="7"/>
  <c r="W166" i="7"/>
  <c r="S166" i="7"/>
  <c r="O166" i="7"/>
  <c r="N166" i="7"/>
  <c r="K166" i="7"/>
  <c r="J166" i="7"/>
  <c r="G166" i="7"/>
  <c r="F166" i="7"/>
  <c r="W165" i="7"/>
  <c r="S165" i="7"/>
  <c r="O165" i="7"/>
  <c r="N165" i="7"/>
  <c r="K165" i="7"/>
  <c r="J165" i="7"/>
  <c r="W164" i="7"/>
  <c r="S164" i="7"/>
  <c r="O164" i="7"/>
  <c r="N164" i="7"/>
  <c r="K164" i="7"/>
  <c r="J164" i="7"/>
  <c r="G164" i="7"/>
  <c r="F164" i="7"/>
  <c r="W163" i="7"/>
  <c r="S163" i="7"/>
  <c r="O163" i="7"/>
  <c r="N163" i="7"/>
  <c r="K163" i="7"/>
  <c r="J163" i="7"/>
  <c r="G163" i="7"/>
  <c r="F163" i="7"/>
  <c r="W162" i="7"/>
  <c r="S162" i="7"/>
  <c r="O162" i="7"/>
  <c r="N162" i="7"/>
  <c r="K162" i="7"/>
  <c r="J162" i="7"/>
  <c r="G162" i="7"/>
  <c r="F162" i="7"/>
  <c r="W161" i="7"/>
  <c r="S161" i="7"/>
  <c r="O161" i="7"/>
  <c r="N161" i="7"/>
  <c r="K161" i="7"/>
  <c r="J161" i="7"/>
  <c r="G161" i="7"/>
  <c r="W160" i="7"/>
  <c r="S160" i="7"/>
  <c r="O160" i="7"/>
  <c r="N160" i="7"/>
  <c r="K160" i="7"/>
  <c r="J160" i="7"/>
  <c r="G160" i="7"/>
  <c r="F160" i="7"/>
  <c r="W159" i="7"/>
  <c r="S159" i="7"/>
  <c r="O159" i="7"/>
  <c r="N159" i="7"/>
  <c r="K159" i="7"/>
  <c r="J159" i="7"/>
  <c r="G159" i="7"/>
  <c r="U159" i="7" s="1"/>
  <c r="F159" i="7"/>
  <c r="W158" i="7"/>
  <c r="S158" i="7"/>
  <c r="O158" i="7"/>
  <c r="N158" i="7"/>
  <c r="K158" i="7"/>
  <c r="J158" i="7"/>
  <c r="G158" i="7"/>
  <c r="F158" i="7"/>
  <c r="W157" i="7"/>
  <c r="S157" i="7"/>
  <c r="O157" i="7"/>
  <c r="N157" i="7"/>
  <c r="K157" i="7"/>
  <c r="J157" i="7"/>
  <c r="W156" i="7"/>
  <c r="S156" i="7"/>
  <c r="O156" i="7"/>
  <c r="N156" i="7"/>
  <c r="K156" i="7"/>
  <c r="J156" i="7"/>
  <c r="G156" i="7"/>
  <c r="W155" i="7"/>
  <c r="S155" i="7"/>
  <c r="O155" i="7"/>
  <c r="N155" i="7"/>
  <c r="K155" i="7"/>
  <c r="J155" i="7"/>
  <c r="G155" i="7"/>
  <c r="F155" i="7"/>
  <c r="W154" i="7"/>
  <c r="S154" i="7"/>
  <c r="O154" i="7"/>
  <c r="N154" i="7"/>
  <c r="K154" i="7"/>
  <c r="J154" i="7"/>
  <c r="G154" i="7"/>
  <c r="F154" i="7"/>
  <c r="W153" i="7"/>
  <c r="S153" i="7"/>
  <c r="O153" i="7"/>
  <c r="N153" i="7"/>
  <c r="K153" i="7"/>
  <c r="J153" i="7"/>
  <c r="W152" i="7"/>
  <c r="S152" i="7"/>
  <c r="O152" i="7"/>
  <c r="N152" i="7"/>
  <c r="K152" i="7"/>
  <c r="J152" i="7"/>
  <c r="G152" i="7"/>
  <c r="W151" i="7"/>
  <c r="S151" i="7"/>
  <c r="O151" i="7"/>
  <c r="N151" i="7"/>
  <c r="K151" i="7"/>
  <c r="J151" i="7"/>
  <c r="G151" i="7"/>
  <c r="U151" i="7" s="1"/>
  <c r="F151" i="7"/>
  <c r="W150" i="7"/>
  <c r="S150" i="7"/>
  <c r="O150" i="7"/>
  <c r="N150" i="7"/>
  <c r="K150" i="7"/>
  <c r="J150" i="7"/>
  <c r="G150" i="7"/>
  <c r="F150" i="7"/>
  <c r="W149" i="7"/>
  <c r="S149" i="7"/>
  <c r="O149" i="7"/>
  <c r="N149" i="7"/>
  <c r="K149" i="7"/>
  <c r="J149" i="7"/>
  <c r="W148" i="7"/>
  <c r="S148" i="7"/>
  <c r="O148" i="7"/>
  <c r="N148" i="7"/>
  <c r="K148" i="7"/>
  <c r="J148" i="7"/>
  <c r="G148" i="7"/>
  <c r="W147" i="7"/>
  <c r="S147" i="7"/>
  <c r="O147" i="7"/>
  <c r="N147" i="7"/>
  <c r="K147" i="7"/>
  <c r="J147" i="7"/>
  <c r="G147" i="7"/>
  <c r="F147" i="7"/>
  <c r="W146" i="7"/>
  <c r="S146" i="7"/>
  <c r="O146" i="7"/>
  <c r="N146" i="7"/>
  <c r="K146" i="7"/>
  <c r="J146" i="7"/>
  <c r="G146" i="7"/>
  <c r="F146" i="7"/>
  <c r="W145" i="7"/>
  <c r="S145" i="7"/>
  <c r="O145" i="7"/>
  <c r="N145" i="7"/>
  <c r="K145" i="7"/>
  <c r="J145" i="7"/>
  <c r="G145" i="7"/>
  <c r="W144" i="7"/>
  <c r="S144" i="7"/>
  <c r="O144" i="7"/>
  <c r="N144" i="7"/>
  <c r="K144" i="7"/>
  <c r="J144" i="7"/>
  <c r="G144" i="7"/>
  <c r="W143" i="7"/>
  <c r="U143" i="7"/>
  <c r="S143" i="7"/>
  <c r="O143" i="7"/>
  <c r="N143" i="7"/>
  <c r="K143" i="7"/>
  <c r="J143" i="7"/>
  <c r="G143" i="7"/>
  <c r="F143" i="7"/>
  <c r="W142" i="7"/>
  <c r="S142" i="7"/>
  <c r="O142" i="7"/>
  <c r="N142" i="7"/>
  <c r="K142" i="7"/>
  <c r="J142" i="7"/>
  <c r="G142" i="7"/>
  <c r="P142" i="7" s="1"/>
  <c r="Q142" i="7" s="1"/>
  <c r="F142" i="7"/>
  <c r="W141" i="7"/>
  <c r="S141" i="7"/>
  <c r="O141" i="7"/>
  <c r="N141" i="7"/>
  <c r="K141" i="7"/>
  <c r="J141" i="7"/>
  <c r="G141" i="7"/>
  <c r="U141" i="7" s="1"/>
  <c r="F141" i="7"/>
  <c r="W140" i="7"/>
  <c r="S140" i="7"/>
  <c r="O140" i="7"/>
  <c r="N140" i="7"/>
  <c r="K140" i="7"/>
  <c r="J140" i="7"/>
  <c r="G140" i="7"/>
  <c r="F140" i="7"/>
  <c r="W139" i="7"/>
  <c r="S139" i="7"/>
  <c r="O139" i="7"/>
  <c r="N139" i="7"/>
  <c r="K139" i="7"/>
  <c r="J139" i="7"/>
  <c r="G139" i="7"/>
  <c r="F139" i="7"/>
  <c r="W138" i="7"/>
  <c r="S138" i="7"/>
  <c r="O138" i="7"/>
  <c r="N138" i="7"/>
  <c r="K138" i="7"/>
  <c r="J138" i="7"/>
  <c r="G138" i="7"/>
  <c r="F138" i="7"/>
  <c r="W137" i="7"/>
  <c r="S137" i="7"/>
  <c r="O137" i="7"/>
  <c r="N137" i="7"/>
  <c r="K137" i="7"/>
  <c r="J137" i="7"/>
  <c r="G137" i="7"/>
  <c r="F137" i="7"/>
  <c r="W136" i="7"/>
  <c r="S136" i="7"/>
  <c r="O136" i="7"/>
  <c r="N136" i="7"/>
  <c r="K136" i="7"/>
  <c r="J136" i="7"/>
  <c r="G136" i="7"/>
  <c r="F136" i="7"/>
  <c r="W135" i="7"/>
  <c r="S135" i="7"/>
  <c r="O135" i="7"/>
  <c r="N135" i="7"/>
  <c r="K135" i="7"/>
  <c r="J135" i="7"/>
  <c r="G135" i="7"/>
  <c r="U135" i="7" s="1"/>
  <c r="F135" i="7"/>
  <c r="W134" i="7"/>
  <c r="S134" i="7"/>
  <c r="O134" i="7"/>
  <c r="N134" i="7"/>
  <c r="K134" i="7"/>
  <c r="J134" i="7"/>
  <c r="G134" i="7"/>
  <c r="F134" i="7"/>
  <c r="W133" i="7"/>
  <c r="S133" i="7"/>
  <c r="O133" i="7"/>
  <c r="N133" i="7"/>
  <c r="K133" i="7"/>
  <c r="J133" i="7"/>
  <c r="G133" i="7"/>
  <c r="U133" i="7" s="1"/>
  <c r="F133" i="7"/>
  <c r="W132" i="7"/>
  <c r="S132" i="7"/>
  <c r="O132" i="7"/>
  <c r="N132" i="7"/>
  <c r="K132" i="7"/>
  <c r="J132" i="7"/>
  <c r="G132" i="7"/>
  <c r="U132" i="7" s="1"/>
  <c r="F132" i="7"/>
  <c r="W131" i="7"/>
  <c r="S131" i="7"/>
  <c r="O131" i="7"/>
  <c r="N131" i="7"/>
  <c r="K131" i="7"/>
  <c r="J131" i="7"/>
  <c r="G131" i="7"/>
  <c r="U131" i="7" s="1"/>
  <c r="F131" i="7"/>
  <c r="W130" i="7"/>
  <c r="S130" i="7"/>
  <c r="O130" i="7"/>
  <c r="N130" i="7"/>
  <c r="K130" i="7"/>
  <c r="J130" i="7"/>
  <c r="G130" i="7"/>
  <c r="F130" i="7"/>
  <c r="W129" i="7"/>
  <c r="S129" i="7"/>
  <c r="O129" i="7"/>
  <c r="N129" i="7"/>
  <c r="K129" i="7"/>
  <c r="J129" i="7"/>
  <c r="G129" i="7"/>
  <c r="U129" i="7" s="1"/>
  <c r="W128" i="7"/>
  <c r="S128" i="7"/>
  <c r="O128" i="7"/>
  <c r="N128" i="7"/>
  <c r="K128" i="7"/>
  <c r="J128" i="7"/>
  <c r="G128" i="7"/>
  <c r="U128" i="7" s="1"/>
  <c r="W127" i="7"/>
  <c r="S127" i="7"/>
  <c r="O127" i="7"/>
  <c r="N127" i="7"/>
  <c r="K127" i="7"/>
  <c r="J127" i="7"/>
  <c r="G127" i="7"/>
  <c r="U127" i="7" s="1"/>
  <c r="F127" i="7"/>
  <c r="W126" i="7"/>
  <c r="S126" i="7"/>
  <c r="O126" i="7"/>
  <c r="N126" i="7"/>
  <c r="K126" i="7"/>
  <c r="J126" i="7"/>
  <c r="G126" i="7"/>
  <c r="F126" i="7"/>
  <c r="W125" i="7"/>
  <c r="S125" i="7"/>
  <c r="O125" i="7"/>
  <c r="N125" i="7"/>
  <c r="K125" i="7"/>
  <c r="J125" i="7"/>
  <c r="W124" i="7"/>
  <c r="S124" i="7"/>
  <c r="O124" i="7"/>
  <c r="N124" i="7"/>
  <c r="K124" i="7"/>
  <c r="J124" i="7"/>
  <c r="G124" i="7"/>
  <c r="U124" i="7" s="1"/>
  <c r="W123" i="7"/>
  <c r="S123" i="7"/>
  <c r="O123" i="7"/>
  <c r="N123" i="7"/>
  <c r="K123" i="7"/>
  <c r="J123" i="7"/>
  <c r="G123" i="7"/>
  <c r="U123" i="7" s="1"/>
  <c r="F123" i="7"/>
  <c r="W122" i="7"/>
  <c r="S122" i="7"/>
  <c r="O122" i="7"/>
  <c r="N122" i="7"/>
  <c r="K122" i="7"/>
  <c r="J122" i="7"/>
  <c r="G122" i="7"/>
  <c r="F122" i="7"/>
  <c r="W121" i="7"/>
  <c r="S121" i="7"/>
  <c r="O121" i="7"/>
  <c r="N121" i="7"/>
  <c r="K121" i="7"/>
  <c r="J121" i="7"/>
  <c r="W120" i="7"/>
  <c r="S120" i="7"/>
  <c r="O120" i="7"/>
  <c r="N120" i="7"/>
  <c r="K120" i="7"/>
  <c r="J120" i="7"/>
  <c r="G120" i="7"/>
  <c r="U120" i="7" s="1"/>
  <c r="W119" i="7"/>
  <c r="S119" i="7"/>
  <c r="O119" i="7"/>
  <c r="N119" i="7"/>
  <c r="K119" i="7"/>
  <c r="J119" i="7"/>
  <c r="G119" i="7"/>
  <c r="U119" i="7" s="1"/>
  <c r="F119" i="7"/>
  <c r="W118" i="7"/>
  <c r="S118" i="7"/>
  <c r="O118" i="7"/>
  <c r="N118" i="7"/>
  <c r="K118" i="7"/>
  <c r="J118" i="7"/>
  <c r="G118" i="7"/>
  <c r="U118" i="7" s="1"/>
  <c r="F118" i="7"/>
  <c r="W117" i="7"/>
  <c r="S117" i="7"/>
  <c r="O117" i="7"/>
  <c r="N117" i="7"/>
  <c r="K117" i="7"/>
  <c r="J117" i="7"/>
  <c r="W116" i="7"/>
  <c r="S116" i="7"/>
  <c r="O116" i="7"/>
  <c r="N116" i="7"/>
  <c r="K116" i="7"/>
  <c r="J116" i="7"/>
  <c r="G116" i="7"/>
  <c r="U116" i="7" s="1"/>
  <c r="W115" i="7"/>
  <c r="S115" i="7"/>
  <c r="O115" i="7"/>
  <c r="N115" i="7"/>
  <c r="K115" i="7"/>
  <c r="J115" i="7"/>
  <c r="G115" i="7"/>
  <c r="U115" i="7" s="1"/>
  <c r="F115" i="7"/>
  <c r="W114" i="7"/>
  <c r="S114" i="7"/>
  <c r="O114" i="7"/>
  <c r="N114" i="7"/>
  <c r="K114" i="7"/>
  <c r="J114" i="7"/>
  <c r="G114" i="7"/>
  <c r="U114" i="7" s="1"/>
  <c r="F114" i="7"/>
  <c r="W113" i="7"/>
  <c r="S113" i="7"/>
  <c r="O113" i="7"/>
  <c r="N113" i="7"/>
  <c r="K113" i="7"/>
  <c r="J113" i="7"/>
  <c r="W112" i="7"/>
  <c r="S112" i="7"/>
  <c r="O112" i="7"/>
  <c r="N112" i="7"/>
  <c r="K112" i="7"/>
  <c r="J112" i="7"/>
  <c r="G112" i="7"/>
  <c r="U112" i="7" s="1"/>
  <c r="W111" i="7"/>
  <c r="S111" i="7"/>
  <c r="O111" i="7"/>
  <c r="N111" i="7"/>
  <c r="K111" i="7"/>
  <c r="J111" i="7"/>
  <c r="G111" i="7"/>
  <c r="U111" i="7" s="1"/>
  <c r="F111" i="7"/>
  <c r="W110" i="7"/>
  <c r="S110" i="7"/>
  <c r="O110" i="7"/>
  <c r="N110" i="7"/>
  <c r="K110" i="7"/>
  <c r="J110" i="7"/>
  <c r="G110" i="7"/>
  <c r="U110" i="7" s="1"/>
  <c r="F110" i="7"/>
  <c r="W109" i="7"/>
  <c r="S109" i="7"/>
  <c r="O109" i="7"/>
  <c r="N109" i="7"/>
  <c r="K109" i="7"/>
  <c r="J109" i="7"/>
  <c r="W108" i="7"/>
  <c r="S108" i="7"/>
  <c r="O108" i="7"/>
  <c r="N108" i="7"/>
  <c r="K108" i="7"/>
  <c r="J108" i="7"/>
  <c r="G108" i="7"/>
  <c r="U108" i="7" s="1"/>
  <c r="W107" i="7"/>
  <c r="S107" i="7"/>
  <c r="O107" i="7"/>
  <c r="N107" i="7"/>
  <c r="K107" i="7"/>
  <c r="J107" i="7"/>
  <c r="G107" i="7"/>
  <c r="U107" i="7" s="1"/>
  <c r="F107" i="7"/>
  <c r="W106" i="7"/>
  <c r="S106" i="7"/>
  <c r="O106" i="7"/>
  <c r="N106" i="7"/>
  <c r="K106" i="7"/>
  <c r="J106" i="7"/>
  <c r="G106" i="7"/>
  <c r="U106" i="7" s="1"/>
  <c r="F106" i="7"/>
  <c r="W105" i="7"/>
  <c r="S105" i="7"/>
  <c r="O105" i="7"/>
  <c r="N105" i="7"/>
  <c r="K105" i="7"/>
  <c r="J105" i="7"/>
  <c r="G105" i="7"/>
  <c r="U105" i="7" s="1"/>
  <c r="W104" i="7"/>
  <c r="S104" i="7"/>
  <c r="O104" i="7"/>
  <c r="N104" i="7"/>
  <c r="K104" i="7"/>
  <c r="J104" i="7"/>
  <c r="G104" i="7"/>
  <c r="U104" i="7" s="1"/>
  <c r="F104" i="7"/>
  <c r="W103" i="7"/>
  <c r="S103" i="7"/>
  <c r="O103" i="7"/>
  <c r="N103" i="7"/>
  <c r="K103" i="7"/>
  <c r="J103" i="7"/>
  <c r="G103" i="7"/>
  <c r="U103" i="7" s="1"/>
  <c r="F103" i="7"/>
  <c r="W102" i="7"/>
  <c r="S102" i="7"/>
  <c r="O102" i="7"/>
  <c r="N102" i="7"/>
  <c r="K102" i="7"/>
  <c r="J102" i="7"/>
  <c r="G102" i="7"/>
  <c r="U102" i="7" s="1"/>
  <c r="F102" i="7"/>
  <c r="W101" i="7"/>
  <c r="S101" i="7"/>
  <c r="O101" i="7"/>
  <c r="N101" i="7"/>
  <c r="K101" i="7"/>
  <c r="J101" i="7"/>
  <c r="G101" i="7"/>
  <c r="U101" i="7" s="1"/>
  <c r="W100" i="7"/>
  <c r="S100" i="7"/>
  <c r="O100" i="7"/>
  <c r="N100" i="7"/>
  <c r="K100" i="7"/>
  <c r="J100" i="7"/>
  <c r="G100" i="7"/>
  <c r="U100" i="7" s="1"/>
  <c r="F100" i="7"/>
  <c r="W99" i="7"/>
  <c r="S99" i="7"/>
  <c r="O99" i="7"/>
  <c r="N99" i="7"/>
  <c r="K99" i="7"/>
  <c r="J99" i="7"/>
  <c r="G99" i="7"/>
  <c r="U99" i="7" s="1"/>
  <c r="F99" i="7"/>
  <c r="W98" i="7"/>
  <c r="S98" i="7"/>
  <c r="O98" i="7"/>
  <c r="N98" i="7"/>
  <c r="K98" i="7"/>
  <c r="J98" i="7"/>
  <c r="G98" i="7"/>
  <c r="U98" i="7" s="1"/>
  <c r="F98" i="7"/>
  <c r="W97" i="7"/>
  <c r="S97" i="7"/>
  <c r="O97" i="7"/>
  <c r="N97" i="7"/>
  <c r="K97" i="7"/>
  <c r="J97" i="7"/>
  <c r="W96" i="7"/>
  <c r="S96" i="7"/>
  <c r="O96" i="7"/>
  <c r="N96" i="7"/>
  <c r="K96" i="7"/>
  <c r="J96" i="7"/>
  <c r="G96" i="7"/>
  <c r="U96" i="7" s="1"/>
  <c r="F96" i="7"/>
  <c r="W95" i="7"/>
  <c r="S95" i="7"/>
  <c r="O95" i="7"/>
  <c r="N95" i="7"/>
  <c r="K95" i="7"/>
  <c r="J95" i="7"/>
  <c r="G95" i="7"/>
  <c r="U95" i="7" s="1"/>
  <c r="F95" i="7"/>
  <c r="W94" i="7"/>
  <c r="S94" i="7"/>
  <c r="O94" i="7"/>
  <c r="N94" i="7"/>
  <c r="K94" i="7"/>
  <c r="J94" i="7"/>
  <c r="G94" i="7"/>
  <c r="U94" i="7" s="1"/>
  <c r="F94" i="7"/>
  <c r="W93" i="7"/>
  <c r="S93" i="7"/>
  <c r="O93" i="7"/>
  <c r="N93" i="7"/>
  <c r="K93" i="7"/>
  <c r="J93" i="7"/>
  <c r="W92" i="7"/>
  <c r="S92" i="7"/>
  <c r="O92" i="7"/>
  <c r="N92" i="7"/>
  <c r="K92" i="7"/>
  <c r="J92" i="7"/>
  <c r="G92" i="7"/>
  <c r="U92" i="7" s="1"/>
  <c r="F92" i="7"/>
  <c r="W91" i="7"/>
  <c r="S91" i="7"/>
  <c r="O91" i="7"/>
  <c r="N91" i="7"/>
  <c r="K91" i="7"/>
  <c r="J91" i="7"/>
  <c r="G91" i="7"/>
  <c r="U91" i="7" s="1"/>
  <c r="F91" i="7"/>
  <c r="W90" i="7"/>
  <c r="S90" i="7"/>
  <c r="O90" i="7"/>
  <c r="N90" i="7"/>
  <c r="K90" i="7"/>
  <c r="J90" i="7"/>
  <c r="G90" i="7"/>
  <c r="U90" i="7" s="1"/>
  <c r="F90" i="7"/>
  <c r="W89" i="7"/>
  <c r="S89" i="7"/>
  <c r="O89" i="7"/>
  <c r="N89" i="7"/>
  <c r="K89" i="7"/>
  <c r="J89" i="7"/>
  <c r="G89" i="7"/>
  <c r="U89" i="7" s="1"/>
  <c r="W88" i="7"/>
  <c r="S88" i="7"/>
  <c r="O88" i="7"/>
  <c r="N88" i="7"/>
  <c r="K88" i="7"/>
  <c r="J88" i="7"/>
  <c r="G88" i="7"/>
  <c r="U88" i="7" s="1"/>
  <c r="F88" i="7"/>
  <c r="W87" i="7"/>
  <c r="S87" i="7"/>
  <c r="O87" i="7"/>
  <c r="N87" i="7"/>
  <c r="K87" i="7"/>
  <c r="J87" i="7"/>
  <c r="G87" i="7"/>
  <c r="U87" i="7" s="1"/>
  <c r="F87" i="7"/>
  <c r="W86" i="7"/>
  <c r="S86" i="7"/>
  <c r="O86" i="7"/>
  <c r="N86" i="7"/>
  <c r="K86" i="7"/>
  <c r="J86" i="7"/>
  <c r="G86" i="7"/>
  <c r="U86" i="7" s="1"/>
  <c r="F86" i="7"/>
  <c r="W85" i="7"/>
  <c r="S85" i="7"/>
  <c r="O85" i="7"/>
  <c r="N85" i="7"/>
  <c r="K85" i="7"/>
  <c r="J85" i="7"/>
  <c r="G85" i="7"/>
  <c r="U85" i="7" s="1"/>
  <c r="W84" i="7"/>
  <c r="S84" i="7"/>
  <c r="O84" i="7"/>
  <c r="N84" i="7"/>
  <c r="K84" i="7"/>
  <c r="J84" i="7"/>
  <c r="G84" i="7"/>
  <c r="U84" i="7" s="1"/>
  <c r="F84" i="7"/>
  <c r="W83" i="7"/>
  <c r="S83" i="7"/>
  <c r="O83" i="7"/>
  <c r="N83" i="7"/>
  <c r="K83" i="7"/>
  <c r="J83" i="7"/>
  <c r="G83" i="7"/>
  <c r="U83" i="7" s="1"/>
  <c r="F83" i="7"/>
  <c r="W82" i="7"/>
  <c r="S82" i="7"/>
  <c r="O82" i="7"/>
  <c r="N82" i="7"/>
  <c r="K82" i="7"/>
  <c r="J82" i="7"/>
  <c r="G82" i="7"/>
  <c r="U82" i="7" s="1"/>
  <c r="F82" i="7"/>
  <c r="W81" i="7"/>
  <c r="S81" i="7"/>
  <c r="O81" i="7"/>
  <c r="N81" i="7"/>
  <c r="K81" i="7"/>
  <c r="J81" i="7"/>
  <c r="W80" i="7"/>
  <c r="S80" i="7"/>
  <c r="O80" i="7"/>
  <c r="N80" i="7"/>
  <c r="K80" i="7"/>
  <c r="J80" i="7"/>
  <c r="G80" i="7"/>
  <c r="U80" i="7" s="1"/>
  <c r="F80" i="7"/>
  <c r="W79" i="7"/>
  <c r="S79" i="7"/>
  <c r="O79" i="7"/>
  <c r="N79" i="7"/>
  <c r="K79" i="7"/>
  <c r="J79" i="7"/>
  <c r="G79" i="7"/>
  <c r="U79" i="7" s="1"/>
  <c r="F79" i="7"/>
  <c r="W78" i="7"/>
  <c r="S78" i="7"/>
  <c r="O78" i="7"/>
  <c r="N78" i="7"/>
  <c r="K78" i="7"/>
  <c r="J78" i="7"/>
  <c r="G78" i="7"/>
  <c r="U78" i="7" s="1"/>
  <c r="F78" i="7"/>
  <c r="W77" i="7"/>
  <c r="S77" i="7"/>
  <c r="O77" i="7"/>
  <c r="N77" i="7"/>
  <c r="K77" i="7"/>
  <c r="J77" i="7"/>
  <c r="W76" i="7"/>
  <c r="S76" i="7"/>
  <c r="O76" i="7"/>
  <c r="N76" i="7"/>
  <c r="K76" i="7"/>
  <c r="J76" i="7"/>
  <c r="G76" i="7"/>
  <c r="U76" i="7" s="1"/>
  <c r="F76" i="7"/>
  <c r="W75" i="7"/>
  <c r="S75" i="7"/>
  <c r="O75" i="7"/>
  <c r="N75" i="7"/>
  <c r="K75" i="7"/>
  <c r="J75" i="7"/>
  <c r="G75" i="7"/>
  <c r="U75" i="7" s="1"/>
  <c r="F75" i="7"/>
  <c r="W74" i="7"/>
  <c r="S74" i="7"/>
  <c r="O74" i="7"/>
  <c r="N74" i="7"/>
  <c r="K74" i="7"/>
  <c r="J74" i="7"/>
  <c r="G74" i="7"/>
  <c r="U74" i="7" s="1"/>
  <c r="F74" i="7"/>
  <c r="W73" i="7"/>
  <c r="S73" i="7"/>
  <c r="O73" i="7"/>
  <c r="N73" i="7"/>
  <c r="K73" i="7"/>
  <c r="J73" i="7"/>
  <c r="G73" i="7"/>
  <c r="U73" i="7" s="1"/>
  <c r="W72" i="7"/>
  <c r="S72" i="7"/>
  <c r="O72" i="7"/>
  <c r="N72" i="7"/>
  <c r="K72" i="7"/>
  <c r="J72" i="7"/>
  <c r="G72" i="7"/>
  <c r="U72" i="7" s="1"/>
  <c r="F72" i="7"/>
  <c r="W71" i="7"/>
  <c r="S71" i="7"/>
  <c r="O71" i="7"/>
  <c r="N71" i="7"/>
  <c r="K71" i="7"/>
  <c r="J71" i="7"/>
  <c r="G71" i="7"/>
  <c r="U71" i="7" s="1"/>
  <c r="F71" i="7"/>
  <c r="W70" i="7"/>
  <c r="S70" i="7"/>
  <c r="O70" i="7"/>
  <c r="N70" i="7"/>
  <c r="K70" i="7"/>
  <c r="J70" i="7"/>
  <c r="G70" i="7"/>
  <c r="U70" i="7" s="1"/>
  <c r="F70" i="7"/>
  <c r="W69" i="7"/>
  <c r="S69" i="7"/>
  <c r="O69" i="7"/>
  <c r="N69" i="7"/>
  <c r="K69" i="7"/>
  <c r="J69" i="7"/>
  <c r="G69" i="7"/>
  <c r="W68" i="7"/>
  <c r="S68" i="7"/>
  <c r="O68" i="7"/>
  <c r="N68" i="7"/>
  <c r="K68" i="7"/>
  <c r="J68" i="7"/>
  <c r="G68" i="7"/>
  <c r="F68" i="7"/>
  <c r="W67" i="7"/>
  <c r="U67" i="7"/>
  <c r="S67" i="7"/>
  <c r="O67" i="7"/>
  <c r="N67" i="7"/>
  <c r="K67" i="7"/>
  <c r="J67" i="7"/>
  <c r="G67" i="7"/>
  <c r="F67" i="7"/>
  <c r="W66" i="7"/>
  <c r="S66" i="7"/>
  <c r="O66" i="7"/>
  <c r="N66" i="7"/>
  <c r="K66" i="7"/>
  <c r="J66" i="7"/>
  <c r="G66" i="7"/>
  <c r="F66" i="7"/>
  <c r="W65" i="7"/>
  <c r="S65" i="7"/>
  <c r="O65" i="7"/>
  <c r="N65" i="7"/>
  <c r="K65" i="7"/>
  <c r="J65" i="7"/>
  <c r="F65" i="7"/>
  <c r="W64" i="7"/>
  <c r="S64" i="7"/>
  <c r="O64" i="7"/>
  <c r="N64" i="7"/>
  <c r="K64" i="7"/>
  <c r="J64" i="7"/>
  <c r="G64" i="7"/>
  <c r="F64" i="7"/>
  <c r="W63" i="7"/>
  <c r="S63" i="7"/>
  <c r="O63" i="7"/>
  <c r="N63" i="7"/>
  <c r="K63" i="7"/>
  <c r="J63" i="7"/>
  <c r="G63" i="7"/>
  <c r="P63" i="7" s="1"/>
  <c r="Q63" i="7" s="1"/>
  <c r="F63" i="7"/>
  <c r="W62" i="7"/>
  <c r="S62" i="7"/>
  <c r="O62" i="7"/>
  <c r="N62" i="7"/>
  <c r="K62" i="7"/>
  <c r="J62" i="7"/>
  <c r="G62" i="7"/>
  <c r="F62" i="7"/>
  <c r="W61" i="7"/>
  <c r="S61" i="7"/>
  <c r="O61" i="7"/>
  <c r="N61" i="7"/>
  <c r="K61" i="7"/>
  <c r="J61" i="7"/>
  <c r="F61" i="7"/>
  <c r="W60" i="7"/>
  <c r="S60" i="7"/>
  <c r="O60" i="7"/>
  <c r="N60" i="7"/>
  <c r="K60" i="7"/>
  <c r="J60" i="7"/>
  <c r="G60" i="7"/>
  <c r="F60" i="7"/>
  <c r="W59" i="7"/>
  <c r="S59" i="7"/>
  <c r="O59" i="7"/>
  <c r="N59" i="7"/>
  <c r="K59" i="7"/>
  <c r="J59" i="7"/>
  <c r="G59" i="7"/>
  <c r="U59" i="7" s="1"/>
  <c r="F59" i="7"/>
  <c r="W58" i="7"/>
  <c r="S58" i="7"/>
  <c r="O58" i="7"/>
  <c r="N58" i="7"/>
  <c r="K58" i="7"/>
  <c r="J58" i="7"/>
  <c r="G58" i="7"/>
  <c r="F58" i="7"/>
  <c r="W57" i="7"/>
  <c r="S57" i="7"/>
  <c r="O57" i="7"/>
  <c r="N57" i="7"/>
  <c r="K57" i="7"/>
  <c r="J57" i="7"/>
  <c r="F57" i="7"/>
  <c r="W56" i="7"/>
  <c r="S56" i="7"/>
  <c r="O56" i="7"/>
  <c r="N56" i="7"/>
  <c r="K56" i="7"/>
  <c r="J56" i="7"/>
  <c r="G56" i="7"/>
  <c r="F56" i="7"/>
  <c r="W55" i="7"/>
  <c r="S55" i="7"/>
  <c r="O55" i="7"/>
  <c r="N55" i="7"/>
  <c r="K55" i="7"/>
  <c r="J55" i="7"/>
  <c r="G55" i="7"/>
  <c r="F55" i="7"/>
  <c r="W54" i="7"/>
  <c r="S54" i="7"/>
  <c r="O54" i="7"/>
  <c r="N54" i="7"/>
  <c r="K54" i="7"/>
  <c r="J54" i="7"/>
  <c r="G54" i="7"/>
  <c r="F54" i="7"/>
  <c r="W53" i="7"/>
  <c r="S53" i="7"/>
  <c r="O53" i="7"/>
  <c r="N53" i="7"/>
  <c r="K53" i="7"/>
  <c r="J53" i="7"/>
  <c r="F53" i="7"/>
  <c r="W52" i="7"/>
  <c r="S52" i="7"/>
  <c r="O52" i="7"/>
  <c r="N52" i="7"/>
  <c r="K52" i="7"/>
  <c r="J52" i="7"/>
  <c r="G52" i="7"/>
  <c r="F52" i="7"/>
  <c r="W51" i="7"/>
  <c r="S51" i="7"/>
  <c r="O51" i="7"/>
  <c r="N51" i="7"/>
  <c r="K51" i="7"/>
  <c r="J51" i="7"/>
  <c r="G51" i="7"/>
  <c r="U51" i="7" s="1"/>
  <c r="F51" i="7"/>
  <c r="W50" i="7"/>
  <c r="S50" i="7"/>
  <c r="O50" i="7"/>
  <c r="N50" i="7"/>
  <c r="K50" i="7"/>
  <c r="J50" i="7"/>
  <c r="G50" i="7"/>
  <c r="F50" i="7"/>
  <c r="W49" i="7"/>
  <c r="S49" i="7"/>
  <c r="O49" i="7"/>
  <c r="N49" i="7"/>
  <c r="K49" i="7"/>
  <c r="J49" i="7"/>
  <c r="G49" i="7"/>
  <c r="U49" i="7" s="1"/>
  <c r="W48" i="7"/>
  <c r="S48" i="7"/>
  <c r="O48" i="7"/>
  <c r="N48" i="7"/>
  <c r="K48" i="7"/>
  <c r="J48" i="7"/>
  <c r="G48" i="7"/>
  <c r="F48" i="7"/>
  <c r="W47" i="7"/>
  <c r="S47" i="7"/>
  <c r="O47" i="7"/>
  <c r="N47" i="7"/>
  <c r="K47" i="7"/>
  <c r="J47" i="7"/>
  <c r="G47" i="7"/>
  <c r="F47" i="7"/>
  <c r="W46" i="7"/>
  <c r="S46" i="7"/>
  <c r="O46" i="7"/>
  <c r="N46" i="7"/>
  <c r="K46" i="7"/>
  <c r="J46" i="7"/>
  <c r="G46" i="7"/>
  <c r="F46" i="7"/>
  <c r="W45" i="7"/>
  <c r="S45" i="7"/>
  <c r="O45" i="7"/>
  <c r="N45" i="7"/>
  <c r="K45" i="7"/>
  <c r="J45" i="7"/>
  <c r="W44" i="7"/>
  <c r="S44" i="7"/>
  <c r="O44" i="7"/>
  <c r="N44" i="7"/>
  <c r="K44" i="7"/>
  <c r="J44" i="7"/>
  <c r="G44" i="7"/>
  <c r="F44" i="7"/>
  <c r="W43" i="7"/>
  <c r="S43" i="7"/>
  <c r="O43" i="7"/>
  <c r="N43" i="7"/>
  <c r="K43" i="7"/>
  <c r="J43" i="7"/>
  <c r="G43" i="7"/>
  <c r="U43" i="7" s="1"/>
  <c r="F43" i="7"/>
  <c r="W42" i="7"/>
  <c r="S42" i="7"/>
  <c r="O42" i="7"/>
  <c r="N42" i="7"/>
  <c r="K42" i="7"/>
  <c r="J42" i="7"/>
  <c r="G42" i="7"/>
  <c r="F42" i="7"/>
  <c r="W41" i="7"/>
  <c r="S41" i="7"/>
  <c r="O41" i="7"/>
  <c r="N41" i="7"/>
  <c r="K41" i="7"/>
  <c r="J41" i="7"/>
  <c r="W40" i="7"/>
  <c r="S40" i="7"/>
  <c r="O40" i="7"/>
  <c r="N40" i="7"/>
  <c r="K40" i="7"/>
  <c r="J40" i="7"/>
  <c r="G40" i="7"/>
  <c r="F40" i="7"/>
  <c r="W39" i="7"/>
  <c r="S39" i="7"/>
  <c r="O39" i="7"/>
  <c r="N39" i="7"/>
  <c r="K39" i="7"/>
  <c r="J39" i="7"/>
  <c r="G39" i="7"/>
  <c r="F39" i="7"/>
  <c r="W38" i="7"/>
  <c r="S38" i="7"/>
  <c r="O38" i="7"/>
  <c r="N38" i="7"/>
  <c r="K38" i="7"/>
  <c r="J38" i="7"/>
  <c r="G38" i="7"/>
  <c r="F38" i="7"/>
  <c r="W37" i="7"/>
  <c r="S37" i="7"/>
  <c r="O37" i="7"/>
  <c r="N37" i="7"/>
  <c r="K37" i="7"/>
  <c r="J37" i="7"/>
  <c r="G37" i="7"/>
  <c r="U37" i="7" s="1"/>
  <c r="W36" i="7"/>
  <c r="S36" i="7"/>
  <c r="O36" i="7"/>
  <c r="N36" i="7"/>
  <c r="K36" i="7"/>
  <c r="J36" i="7"/>
  <c r="G36" i="7"/>
  <c r="F36" i="7"/>
  <c r="W35" i="7"/>
  <c r="S35" i="7"/>
  <c r="O35" i="7"/>
  <c r="N35" i="7"/>
  <c r="K35" i="7"/>
  <c r="J35" i="7"/>
  <c r="G35" i="7"/>
  <c r="U35" i="7" s="1"/>
  <c r="F35" i="7"/>
  <c r="W34" i="7"/>
  <c r="S34" i="7"/>
  <c r="O34" i="7"/>
  <c r="N34" i="7"/>
  <c r="K34" i="7"/>
  <c r="J34" i="7"/>
  <c r="G34" i="7"/>
  <c r="F34" i="7"/>
  <c r="W33" i="7"/>
  <c r="S33" i="7"/>
  <c r="O33" i="7"/>
  <c r="N33" i="7"/>
  <c r="K33" i="7"/>
  <c r="J33" i="7"/>
  <c r="G33" i="7"/>
  <c r="W32" i="7"/>
  <c r="S32" i="7"/>
  <c r="O32" i="7"/>
  <c r="N32" i="7"/>
  <c r="K32" i="7"/>
  <c r="J32" i="7"/>
  <c r="G32" i="7"/>
  <c r="U32" i="7" s="1"/>
  <c r="F32" i="7"/>
  <c r="W31" i="7"/>
  <c r="S31" i="7"/>
  <c r="O31" i="7"/>
  <c r="N31" i="7"/>
  <c r="K31" i="7"/>
  <c r="J31" i="7"/>
  <c r="G31" i="7"/>
  <c r="F31" i="7"/>
  <c r="W30" i="7"/>
  <c r="S30" i="7"/>
  <c r="O30" i="7"/>
  <c r="N30" i="7"/>
  <c r="K30" i="7"/>
  <c r="J30" i="7"/>
  <c r="G30" i="7"/>
  <c r="U30" i="7" s="1"/>
  <c r="F30" i="7"/>
  <c r="W29" i="7"/>
  <c r="S29" i="7"/>
  <c r="O29" i="7"/>
  <c r="N29" i="7"/>
  <c r="K29" i="7"/>
  <c r="J29" i="7"/>
  <c r="W28" i="7"/>
  <c r="S28" i="7"/>
  <c r="O28" i="7"/>
  <c r="N28" i="7"/>
  <c r="K28" i="7"/>
  <c r="J28" i="7"/>
  <c r="G28" i="7"/>
  <c r="F28" i="7"/>
  <c r="W27" i="7"/>
  <c r="S27" i="7"/>
  <c r="O27" i="7"/>
  <c r="N27" i="7"/>
  <c r="K27" i="7"/>
  <c r="J27" i="7"/>
  <c r="G27" i="7"/>
  <c r="U27" i="7" s="1"/>
  <c r="F27" i="7"/>
  <c r="W26" i="7"/>
  <c r="S26" i="7"/>
  <c r="O26" i="7"/>
  <c r="N26" i="7"/>
  <c r="K26" i="7"/>
  <c r="J26" i="7"/>
  <c r="G26" i="7"/>
  <c r="F26" i="7"/>
  <c r="W25" i="7"/>
  <c r="S25" i="7"/>
  <c r="O25" i="7"/>
  <c r="N25" i="7"/>
  <c r="K25" i="7"/>
  <c r="J25" i="7"/>
  <c r="W24" i="7"/>
  <c r="S24" i="7"/>
  <c r="O24" i="7"/>
  <c r="N24" i="7"/>
  <c r="K24" i="7"/>
  <c r="J24" i="7"/>
  <c r="G24" i="7"/>
  <c r="F24" i="7"/>
  <c r="W23" i="7"/>
  <c r="S23" i="7"/>
  <c r="O23" i="7"/>
  <c r="N23" i="7"/>
  <c r="K23" i="7"/>
  <c r="J23" i="7"/>
  <c r="G23" i="7"/>
  <c r="U23" i="7" s="1"/>
  <c r="F23" i="7"/>
  <c r="W22" i="7"/>
  <c r="S22" i="7"/>
  <c r="O22" i="7"/>
  <c r="N22" i="7"/>
  <c r="K22" i="7"/>
  <c r="J22" i="7"/>
  <c r="G22" i="7"/>
  <c r="U22" i="7" s="1"/>
  <c r="F22" i="7"/>
  <c r="W21" i="7"/>
  <c r="S21" i="7"/>
  <c r="O21" i="7"/>
  <c r="N21" i="7"/>
  <c r="K21" i="7"/>
  <c r="J21" i="7"/>
  <c r="G21" i="7"/>
  <c r="U21" i="7" s="1"/>
  <c r="W20" i="7"/>
  <c r="S20" i="7"/>
  <c r="O20" i="7"/>
  <c r="N20" i="7"/>
  <c r="K20" i="7"/>
  <c r="J20" i="7"/>
  <c r="G20" i="7"/>
  <c r="U20" i="7" s="1"/>
  <c r="F20" i="7"/>
  <c r="W19" i="7"/>
  <c r="S19" i="7"/>
  <c r="O19" i="7"/>
  <c r="N19" i="7"/>
  <c r="K19" i="7"/>
  <c r="J19" i="7"/>
  <c r="G19" i="7"/>
  <c r="F19" i="7"/>
  <c r="W18" i="7"/>
  <c r="S18" i="7"/>
  <c r="O18" i="7"/>
  <c r="N18" i="7"/>
  <c r="K18" i="7"/>
  <c r="J18" i="7"/>
  <c r="G18" i="7"/>
  <c r="F18" i="7"/>
  <c r="W17" i="7"/>
  <c r="S17" i="7"/>
  <c r="O17" i="7"/>
  <c r="N17" i="7"/>
  <c r="K17" i="7"/>
  <c r="J17" i="7"/>
  <c r="G17" i="7"/>
  <c r="U17" i="7" s="1"/>
  <c r="W16" i="7"/>
  <c r="S16" i="7"/>
  <c r="O16" i="7"/>
  <c r="N16" i="7"/>
  <c r="K16" i="7"/>
  <c r="J16" i="7"/>
  <c r="G16" i="7"/>
  <c r="U16" i="7" s="1"/>
  <c r="F16" i="7"/>
  <c r="W15" i="7"/>
  <c r="S15" i="7"/>
  <c r="O15" i="7"/>
  <c r="N15" i="7"/>
  <c r="K15" i="7"/>
  <c r="J15" i="7"/>
  <c r="G15" i="7"/>
  <c r="U15" i="7" s="1"/>
  <c r="F15" i="7"/>
  <c r="W14" i="7"/>
  <c r="S14" i="7"/>
  <c r="O14" i="7"/>
  <c r="N14" i="7"/>
  <c r="K14" i="7"/>
  <c r="J14" i="7"/>
  <c r="G14" i="7"/>
  <c r="F14" i="7"/>
  <c r="W13" i="7"/>
  <c r="S13" i="7"/>
  <c r="O13" i="7"/>
  <c r="N13" i="7"/>
  <c r="K13" i="7"/>
  <c r="J13" i="7"/>
  <c r="AW12" i="7"/>
  <c r="W12" i="7"/>
  <c r="S12" i="7"/>
  <c r="O12" i="7"/>
  <c r="N12" i="7"/>
  <c r="K12" i="7"/>
  <c r="J12" i="7"/>
  <c r="G12" i="7"/>
  <c r="U12" i="7" s="1"/>
  <c r="F12" i="7"/>
  <c r="W11" i="7"/>
  <c r="S11" i="7"/>
  <c r="O11" i="7"/>
  <c r="N11" i="7"/>
  <c r="K11" i="7"/>
  <c r="J11" i="7"/>
  <c r="W10" i="7"/>
  <c r="S10" i="7"/>
  <c r="O10" i="7"/>
  <c r="N10" i="7"/>
  <c r="K10" i="7"/>
  <c r="J10" i="7"/>
  <c r="F10" i="7"/>
  <c r="W9" i="7"/>
  <c r="S9" i="7"/>
  <c r="O9" i="7"/>
  <c r="N9" i="7"/>
  <c r="K9" i="7"/>
  <c r="J9" i="7"/>
  <c r="W8" i="7"/>
  <c r="S8" i="7"/>
  <c r="W7" i="7"/>
  <c r="G7" i="7"/>
  <c r="S7" i="7"/>
  <c r="W6" i="7"/>
  <c r="S6" i="7"/>
  <c r="W5" i="7"/>
  <c r="S5" i="7"/>
  <c r="W4" i="7"/>
  <c r="W204" i="7" s="1"/>
  <c r="O4" i="7"/>
  <c r="N4" i="7"/>
  <c r="K4" i="7"/>
  <c r="J4" i="7"/>
  <c r="G4" i="7"/>
  <c r="U4" i="7" s="1"/>
  <c r="F4" i="7"/>
  <c r="S4" i="7"/>
  <c r="W203" i="6"/>
  <c r="S203" i="6"/>
  <c r="O203" i="6"/>
  <c r="N203" i="6"/>
  <c r="K203" i="6"/>
  <c r="J203" i="6"/>
  <c r="G203" i="6"/>
  <c r="F203" i="6"/>
  <c r="W202" i="6"/>
  <c r="S202" i="6"/>
  <c r="O202" i="6"/>
  <c r="N202" i="6"/>
  <c r="K202" i="6"/>
  <c r="J202" i="6"/>
  <c r="G202" i="6"/>
  <c r="F202" i="6"/>
  <c r="W201" i="6"/>
  <c r="S201" i="6"/>
  <c r="O201" i="6"/>
  <c r="N201" i="6"/>
  <c r="K201" i="6"/>
  <c r="J201" i="6"/>
  <c r="W200" i="6"/>
  <c r="S200" i="6"/>
  <c r="O200" i="6"/>
  <c r="N200" i="6"/>
  <c r="K200" i="6"/>
  <c r="J200" i="6"/>
  <c r="G200" i="6"/>
  <c r="F200" i="6"/>
  <c r="W199" i="6"/>
  <c r="S199" i="6"/>
  <c r="O199" i="6"/>
  <c r="N199" i="6"/>
  <c r="K199" i="6"/>
  <c r="J199" i="6"/>
  <c r="G199" i="6"/>
  <c r="F199" i="6"/>
  <c r="W198" i="6"/>
  <c r="S198" i="6"/>
  <c r="O198" i="6"/>
  <c r="N198" i="6"/>
  <c r="K198" i="6"/>
  <c r="J198" i="6"/>
  <c r="G198" i="6"/>
  <c r="F198" i="6"/>
  <c r="W197" i="6"/>
  <c r="S197" i="6"/>
  <c r="O197" i="6"/>
  <c r="N197" i="6"/>
  <c r="K197" i="6"/>
  <c r="J197" i="6"/>
  <c r="F197" i="6"/>
  <c r="W196" i="6"/>
  <c r="S196" i="6"/>
  <c r="O196" i="6"/>
  <c r="N196" i="6"/>
  <c r="K196" i="6"/>
  <c r="J196" i="6"/>
  <c r="G196" i="6"/>
  <c r="F196" i="6"/>
  <c r="W195" i="6"/>
  <c r="S195" i="6"/>
  <c r="O195" i="6"/>
  <c r="N195" i="6"/>
  <c r="K195" i="6"/>
  <c r="J195" i="6"/>
  <c r="G195" i="6"/>
  <c r="F195" i="6"/>
  <c r="W194" i="6"/>
  <c r="S194" i="6"/>
  <c r="O194" i="6"/>
  <c r="N194" i="6"/>
  <c r="K194" i="6"/>
  <c r="J194" i="6"/>
  <c r="G194" i="6"/>
  <c r="F194" i="6"/>
  <c r="W193" i="6"/>
  <c r="S193" i="6"/>
  <c r="O193" i="6"/>
  <c r="N193" i="6"/>
  <c r="K193" i="6"/>
  <c r="J193" i="6"/>
  <c r="F193" i="6"/>
  <c r="W192" i="6"/>
  <c r="S192" i="6"/>
  <c r="O192" i="6"/>
  <c r="N192" i="6"/>
  <c r="K192" i="6"/>
  <c r="J192" i="6"/>
  <c r="G192" i="6"/>
  <c r="F192" i="6"/>
  <c r="W191" i="6"/>
  <c r="S191" i="6"/>
  <c r="O191" i="6"/>
  <c r="N191" i="6"/>
  <c r="K191" i="6"/>
  <c r="J191" i="6"/>
  <c r="G191" i="6"/>
  <c r="F191" i="6"/>
  <c r="W190" i="6"/>
  <c r="S190" i="6"/>
  <c r="O190" i="6"/>
  <c r="N190" i="6"/>
  <c r="K190" i="6"/>
  <c r="J190" i="6"/>
  <c r="G190" i="6"/>
  <c r="F190" i="6"/>
  <c r="W189" i="6"/>
  <c r="S189" i="6"/>
  <c r="O189" i="6"/>
  <c r="N189" i="6"/>
  <c r="K189" i="6"/>
  <c r="J189" i="6"/>
  <c r="W188" i="6"/>
  <c r="S188" i="6"/>
  <c r="O188" i="6"/>
  <c r="N188" i="6"/>
  <c r="K188" i="6"/>
  <c r="J188" i="6"/>
  <c r="G188" i="6"/>
  <c r="F188" i="6"/>
  <c r="W187" i="6"/>
  <c r="S187" i="6"/>
  <c r="O187" i="6"/>
  <c r="N187" i="6"/>
  <c r="K187" i="6"/>
  <c r="J187" i="6"/>
  <c r="G187" i="6"/>
  <c r="F187" i="6"/>
  <c r="W186" i="6"/>
  <c r="S186" i="6"/>
  <c r="O186" i="6"/>
  <c r="N186" i="6"/>
  <c r="K186" i="6"/>
  <c r="J186" i="6"/>
  <c r="G186" i="6"/>
  <c r="F186" i="6"/>
  <c r="W185" i="6"/>
  <c r="S185" i="6"/>
  <c r="O185" i="6"/>
  <c r="N185" i="6"/>
  <c r="K185" i="6"/>
  <c r="J185" i="6"/>
  <c r="W184" i="6"/>
  <c r="S184" i="6"/>
  <c r="O184" i="6"/>
  <c r="N184" i="6"/>
  <c r="K184" i="6"/>
  <c r="J184" i="6"/>
  <c r="G184" i="6"/>
  <c r="F184" i="6"/>
  <c r="W183" i="6"/>
  <c r="S183" i="6"/>
  <c r="O183" i="6"/>
  <c r="N183" i="6"/>
  <c r="K183" i="6"/>
  <c r="J183" i="6"/>
  <c r="G183" i="6"/>
  <c r="F183" i="6"/>
  <c r="W182" i="6"/>
  <c r="S182" i="6"/>
  <c r="O182" i="6"/>
  <c r="N182" i="6"/>
  <c r="K182" i="6"/>
  <c r="J182" i="6"/>
  <c r="G182" i="6"/>
  <c r="F182" i="6"/>
  <c r="W181" i="6"/>
  <c r="S181" i="6"/>
  <c r="O181" i="6"/>
  <c r="N181" i="6"/>
  <c r="K181" i="6"/>
  <c r="J181" i="6"/>
  <c r="F181" i="6"/>
  <c r="W180" i="6"/>
  <c r="S180" i="6"/>
  <c r="O180" i="6"/>
  <c r="N180" i="6"/>
  <c r="K180" i="6"/>
  <c r="J180" i="6"/>
  <c r="G180" i="6"/>
  <c r="F180" i="6"/>
  <c r="W179" i="6"/>
  <c r="S179" i="6"/>
  <c r="O179" i="6"/>
  <c r="N179" i="6"/>
  <c r="K179" i="6"/>
  <c r="J179" i="6"/>
  <c r="G179" i="6"/>
  <c r="F179" i="6"/>
  <c r="W178" i="6"/>
  <c r="S178" i="6"/>
  <c r="O178" i="6"/>
  <c r="N178" i="6"/>
  <c r="K178" i="6"/>
  <c r="J178" i="6"/>
  <c r="G178" i="6"/>
  <c r="F178" i="6"/>
  <c r="W177" i="6"/>
  <c r="S177" i="6"/>
  <c r="O177" i="6"/>
  <c r="N177" i="6"/>
  <c r="K177" i="6"/>
  <c r="J177" i="6"/>
  <c r="F177" i="6"/>
  <c r="W176" i="6"/>
  <c r="S176" i="6"/>
  <c r="O176" i="6"/>
  <c r="N176" i="6"/>
  <c r="K176" i="6"/>
  <c r="J176" i="6"/>
  <c r="G176" i="6"/>
  <c r="F176" i="6"/>
  <c r="W175" i="6"/>
  <c r="S175" i="6"/>
  <c r="O175" i="6"/>
  <c r="N175" i="6"/>
  <c r="K175" i="6"/>
  <c r="J175" i="6"/>
  <c r="G175" i="6"/>
  <c r="F175" i="6"/>
  <c r="W174" i="6"/>
  <c r="S174" i="6"/>
  <c r="O174" i="6"/>
  <c r="N174" i="6"/>
  <c r="K174" i="6"/>
  <c r="J174" i="6"/>
  <c r="G174" i="6"/>
  <c r="F174" i="6"/>
  <c r="W173" i="6"/>
  <c r="S173" i="6"/>
  <c r="O173" i="6"/>
  <c r="N173" i="6"/>
  <c r="K173" i="6"/>
  <c r="J173" i="6"/>
  <c r="W172" i="6"/>
  <c r="S172" i="6"/>
  <c r="O172" i="6"/>
  <c r="N172" i="6"/>
  <c r="K172" i="6"/>
  <c r="J172" i="6"/>
  <c r="G172" i="6"/>
  <c r="F172" i="6"/>
  <c r="W171" i="6"/>
  <c r="S171" i="6"/>
  <c r="O171" i="6"/>
  <c r="N171" i="6"/>
  <c r="K171" i="6"/>
  <c r="J171" i="6"/>
  <c r="G171" i="6"/>
  <c r="F171" i="6"/>
  <c r="W170" i="6"/>
  <c r="S170" i="6"/>
  <c r="O170" i="6"/>
  <c r="N170" i="6"/>
  <c r="K170" i="6"/>
  <c r="J170" i="6"/>
  <c r="G170" i="6"/>
  <c r="F170" i="6"/>
  <c r="W169" i="6"/>
  <c r="S169" i="6"/>
  <c r="O169" i="6"/>
  <c r="N169" i="6"/>
  <c r="K169" i="6"/>
  <c r="J169" i="6"/>
  <c r="W168" i="6"/>
  <c r="S168" i="6"/>
  <c r="O168" i="6"/>
  <c r="N168" i="6"/>
  <c r="K168" i="6"/>
  <c r="J168" i="6"/>
  <c r="G168" i="6"/>
  <c r="F168" i="6"/>
  <c r="W167" i="6"/>
  <c r="S167" i="6"/>
  <c r="O167" i="6"/>
  <c r="N167" i="6"/>
  <c r="K167" i="6"/>
  <c r="J167" i="6"/>
  <c r="G167" i="6"/>
  <c r="F167" i="6"/>
  <c r="W166" i="6"/>
  <c r="S166" i="6"/>
  <c r="O166" i="6"/>
  <c r="N166" i="6"/>
  <c r="K166" i="6"/>
  <c r="J166" i="6"/>
  <c r="G166" i="6"/>
  <c r="F166" i="6"/>
  <c r="W165" i="6"/>
  <c r="S165" i="6"/>
  <c r="O165" i="6"/>
  <c r="N165" i="6"/>
  <c r="K165" i="6"/>
  <c r="J165" i="6"/>
  <c r="F165" i="6"/>
  <c r="W164" i="6"/>
  <c r="S164" i="6"/>
  <c r="O164" i="6"/>
  <c r="N164" i="6"/>
  <c r="K164" i="6"/>
  <c r="J164" i="6"/>
  <c r="G164" i="6"/>
  <c r="F164" i="6"/>
  <c r="W163" i="6"/>
  <c r="S163" i="6"/>
  <c r="O163" i="6"/>
  <c r="N163" i="6"/>
  <c r="K163" i="6"/>
  <c r="J163" i="6"/>
  <c r="G163" i="6"/>
  <c r="F163" i="6"/>
  <c r="W162" i="6"/>
  <c r="S162" i="6"/>
  <c r="O162" i="6"/>
  <c r="N162" i="6"/>
  <c r="K162" i="6"/>
  <c r="J162" i="6"/>
  <c r="G162" i="6"/>
  <c r="F162" i="6"/>
  <c r="W161" i="6"/>
  <c r="S161" i="6"/>
  <c r="O161" i="6"/>
  <c r="N161" i="6"/>
  <c r="K161" i="6"/>
  <c r="J161" i="6"/>
  <c r="F161" i="6"/>
  <c r="W160" i="6"/>
  <c r="S160" i="6"/>
  <c r="O160" i="6"/>
  <c r="N160" i="6"/>
  <c r="K160" i="6"/>
  <c r="J160" i="6"/>
  <c r="G160" i="6"/>
  <c r="F160" i="6"/>
  <c r="W159" i="6"/>
  <c r="S159" i="6"/>
  <c r="O159" i="6"/>
  <c r="N159" i="6"/>
  <c r="K159" i="6"/>
  <c r="J159" i="6"/>
  <c r="G159" i="6"/>
  <c r="F159" i="6"/>
  <c r="W158" i="6"/>
  <c r="S158" i="6"/>
  <c r="O158" i="6"/>
  <c r="N158" i="6"/>
  <c r="K158" i="6"/>
  <c r="J158" i="6"/>
  <c r="G158" i="6"/>
  <c r="U158" i="6" s="1"/>
  <c r="F158" i="6"/>
  <c r="W157" i="6"/>
  <c r="S157" i="6"/>
  <c r="O157" i="6"/>
  <c r="N157" i="6"/>
  <c r="K157" i="6"/>
  <c r="J157" i="6"/>
  <c r="G157" i="6"/>
  <c r="F157" i="6"/>
  <c r="W156" i="6"/>
  <c r="S156" i="6"/>
  <c r="O156" i="6"/>
  <c r="N156" i="6"/>
  <c r="K156" i="6"/>
  <c r="J156" i="6"/>
  <c r="G156" i="6"/>
  <c r="U156" i="6" s="1"/>
  <c r="F156" i="6"/>
  <c r="W155" i="6"/>
  <c r="S155" i="6"/>
  <c r="O155" i="6"/>
  <c r="N155" i="6"/>
  <c r="K155" i="6"/>
  <c r="J155" i="6"/>
  <c r="G155" i="6"/>
  <c r="F155" i="6"/>
  <c r="W154" i="6"/>
  <c r="S154" i="6"/>
  <c r="O154" i="6"/>
  <c r="N154" i="6"/>
  <c r="K154" i="6"/>
  <c r="J154" i="6"/>
  <c r="G154" i="6"/>
  <c r="P154" i="6" s="1"/>
  <c r="Q154" i="6" s="1"/>
  <c r="F154" i="6"/>
  <c r="W153" i="6"/>
  <c r="S153" i="6"/>
  <c r="O153" i="6"/>
  <c r="N153" i="6"/>
  <c r="K153" i="6"/>
  <c r="J153" i="6"/>
  <c r="G153" i="6"/>
  <c r="F153" i="6"/>
  <c r="W152" i="6"/>
  <c r="S152" i="6"/>
  <c r="O152" i="6"/>
  <c r="N152" i="6"/>
  <c r="K152" i="6"/>
  <c r="J152" i="6"/>
  <c r="G152" i="6"/>
  <c r="P152" i="6" s="1"/>
  <c r="Q152" i="6" s="1"/>
  <c r="F152" i="6"/>
  <c r="W151" i="6"/>
  <c r="S151" i="6"/>
  <c r="O151" i="6"/>
  <c r="N151" i="6"/>
  <c r="K151" i="6"/>
  <c r="J151" i="6"/>
  <c r="G151" i="6"/>
  <c r="P151" i="6" s="1"/>
  <c r="Q151" i="6" s="1"/>
  <c r="F151" i="6"/>
  <c r="W150" i="6"/>
  <c r="S150" i="6"/>
  <c r="O150" i="6"/>
  <c r="N150" i="6"/>
  <c r="K150" i="6"/>
  <c r="J150" i="6"/>
  <c r="G150" i="6"/>
  <c r="U150" i="6" s="1"/>
  <c r="F150" i="6"/>
  <c r="W149" i="6"/>
  <c r="S149" i="6"/>
  <c r="O149" i="6"/>
  <c r="N149" i="6"/>
  <c r="K149" i="6"/>
  <c r="J149" i="6"/>
  <c r="G149" i="6"/>
  <c r="P149" i="6" s="1"/>
  <c r="Q149" i="6" s="1"/>
  <c r="F149" i="6"/>
  <c r="W148" i="6"/>
  <c r="S148" i="6"/>
  <c r="O148" i="6"/>
  <c r="N148" i="6"/>
  <c r="K148" i="6"/>
  <c r="J148" i="6"/>
  <c r="G148" i="6"/>
  <c r="U148" i="6" s="1"/>
  <c r="F148" i="6"/>
  <c r="W147" i="6"/>
  <c r="S147" i="6"/>
  <c r="O147" i="6"/>
  <c r="N147" i="6"/>
  <c r="K147" i="6"/>
  <c r="J147" i="6"/>
  <c r="G147" i="6"/>
  <c r="F147" i="6"/>
  <c r="W146" i="6"/>
  <c r="S146" i="6"/>
  <c r="O146" i="6"/>
  <c r="N146" i="6"/>
  <c r="K146" i="6"/>
  <c r="J146" i="6"/>
  <c r="G146" i="6"/>
  <c r="P146" i="6" s="1"/>
  <c r="Q146" i="6" s="1"/>
  <c r="F146" i="6"/>
  <c r="W145" i="6"/>
  <c r="S145" i="6"/>
  <c r="O145" i="6"/>
  <c r="N145" i="6"/>
  <c r="K145" i="6"/>
  <c r="J145" i="6"/>
  <c r="G145" i="6"/>
  <c r="F145" i="6"/>
  <c r="W144" i="6"/>
  <c r="S144" i="6"/>
  <c r="O144" i="6"/>
  <c r="N144" i="6"/>
  <c r="K144" i="6"/>
  <c r="J144" i="6"/>
  <c r="G144" i="6"/>
  <c r="P144" i="6" s="1"/>
  <c r="Q144" i="6" s="1"/>
  <c r="F144" i="6"/>
  <c r="W143" i="6"/>
  <c r="S143" i="6"/>
  <c r="O143" i="6"/>
  <c r="N143" i="6"/>
  <c r="K143" i="6"/>
  <c r="J143" i="6"/>
  <c r="G143" i="6"/>
  <c r="P143" i="6" s="1"/>
  <c r="Q143" i="6" s="1"/>
  <c r="F143" i="6"/>
  <c r="W142" i="6"/>
  <c r="S142" i="6"/>
  <c r="O142" i="6"/>
  <c r="N142" i="6"/>
  <c r="K142" i="6"/>
  <c r="J142" i="6"/>
  <c r="G142" i="6"/>
  <c r="U142" i="6" s="1"/>
  <c r="F142" i="6"/>
  <c r="W141" i="6"/>
  <c r="S141" i="6"/>
  <c r="O141" i="6"/>
  <c r="N141" i="6"/>
  <c r="K141" i="6"/>
  <c r="J141" i="6"/>
  <c r="G141" i="6"/>
  <c r="P141" i="6" s="1"/>
  <c r="Q141" i="6" s="1"/>
  <c r="W140" i="6"/>
  <c r="S140" i="6"/>
  <c r="O140" i="6"/>
  <c r="N140" i="6"/>
  <c r="K140" i="6"/>
  <c r="J140" i="6"/>
  <c r="G140" i="6"/>
  <c r="U140" i="6" s="1"/>
  <c r="F140" i="6"/>
  <c r="W139" i="6"/>
  <c r="S139" i="6"/>
  <c r="O139" i="6"/>
  <c r="N139" i="6"/>
  <c r="K139" i="6"/>
  <c r="J139" i="6"/>
  <c r="G139" i="6"/>
  <c r="F139" i="6"/>
  <c r="W138" i="6"/>
  <c r="S138" i="6"/>
  <c r="O138" i="6"/>
  <c r="N138" i="6"/>
  <c r="K138" i="6"/>
  <c r="J138" i="6"/>
  <c r="G138" i="6"/>
  <c r="F138" i="6"/>
  <c r="W137" i="6"/>
  <c r="S137" i="6"/>
  <c r="O137" i="6"/>
  <c r="N137" i="6"/>
  <c r="K137" i="6"/>
  <c r="J137" i="6"/>
  <c r="F137" i="6"/>
  <c r="W136" i="6"/>
  <c r="S136" i="6"/>
  <c r="O136" i="6"/>
  <c r="N136" i="6"/>
  <c r="K136" i="6"/>
  <c r="J136" i="6"/>
  <c r="G136" i="6"/>
  <c r="F136" i="6"/>
  <c r="W135" i="6"/>
  <c r="S135" i="6"/>
  <c r="O135" i="6"/>
  <c r="N135" i="6"/>
  <c r="K135" i="6"/>
  <c r="J135" i="6"/>
  <c r="G135" i="6"/>
  <c r="U135" i="6" s="1"/>
  <c r="F135" i="6"/>
  <c r="W134" i="6"/>
  <c r="S134" i="6"/>
  <c r="O134" i="6"/>
  <c r="N134" i="6"/>
  <c r="K134" i="6"/>
  <c r="J134" i="6"/>
  <c r="G134" i="6"/>
  <c r="F134" i="6"/>
  <c r="W133" i="6"/>
  <c r="S133" i="6"/>
  <c r="O133" i="6"/>
  <c r="N133" i="6"/>
  <c r="K133" i="6"/>
  <c r="J133" i="6"/>
  <c r="F133" i="6"/>
  <c r="W132" i="6"/>
  <c r="S132" i="6"/>
  <c r="O132" i="6"/>
  <c r="N132" i="6"/>
  <c r="K132" i="6"/>
  <c r="J132" i="6"/>
  <c r="G132" i="6"/>
  <c r="U132" i="6" s="1"/>
  <c r="F132" i="6"/>
  <c r="W131" i="6"/>
  <c r="S131" i="6"/>
  <c r="O131" i="6"/>
  <c r="N131" i="6"/>
  <c r="K131" i="6"/>
  <c r="J131" i="6"/>
  <c r="G131" i="6"/>
  <c r="U131" i="6" s="1"/>
  <c r="F131" i="6"/>
  <c r="W130" i="6"/>
  <c r="S130" i="6"/>
  <c r="O130" i="6"/>
  <c r="N130" i="6"/>
  <c r="K130" i="6"/>
  <c r="J130" i="6"/>
  <c r="G130" i="6"/>
  <c r="F130" i="6"/>
  <c r="W129" i="6"/>
  <c r="S129" i="6"/>
  <c r="O129" i="6"/>
  <c r="N129" i="6"/>
  <c r="K129" i="6"/>
  <c r="J129" i="6"/>
  <c r="W128" i="6"/>
  <c r="S128" i="6"/>
  <c r="O128" i="6"/>
  <c r="N128" i="6"/>
  <c r="K128" i="6"/>
  <c r="J128" i="6"/>
  <c r="G128" i="6"/>
  <c r="U128" i="6" s="1"/>
  <c r="F128" i="6"/>
  <c r="W127" i="6"/>
  <c r="S127" i="6"/>
  <c r="O127" i="6"/>
  <c r="N127" i="6"/>
  <c r="K127" i="6"/>
  <c r="J127" i="6"/>
  <c r="G127" i="6"/>
  <c r="U127" i="6" s="1"/>
  <c r="F127" i="6"/>
  <c r="W126" i="6"/>
  <c r="S126" i="6"/>
  <c r="O126" i="6"/>
  <c r="N126" i="6"/>
  <c r="K126" i="6"/>
  <c r="J126" i="6"/>
  <c r="G126" i="6"/>
  <c r="F126" i="6"/>
  <c r="W125" i="6"/>
  <c r="S125" i="6"/>
  <c r="O125" i="6"/>
  <c r="N125" i="6"/>
  <c r="K125" i="6"/>
  <c r="J125" i="6"/>
  <c r="W124" i="6"/>
  <c r="S124" i="6"/>
  <c r="O124" i="6"/>
  <c r="N124" i="6"/>
  <c r="K124" i="6"/>
  <c r="J124" i="6"/>
  <c r="G124" i="6"/>
  <c r="U124" i="6" s="1"/>
  <c r="F124" i="6"/>
  <c r="W123" i="6"/>
  <c r="S123" i="6"/>
  <c r="O123" i="6"/>
  <c r="N123" i="6"/>
  <c r="K123" i="6"/>
  <c r="J123" i="6"/>
  <c r="G123" i="6"/>
  <c r="U123" i="6" s="1"/>
  <c r="F123" i="6"/>
  <c r="W122" i="6"/>
  <c r="S122" i="6"/>
  <c r="O122" i="6"/>
  <c r="N122" i="6"/>
  <c r="K122" i="6"/>
  <c r="J122" i="6"/>
  <c r="G122" i="6"/>
  <c r="F122" i="6"/>
  <c r="W121" i="6"/>
  <c r="S121" i="6"/>
  <c r="O121" i="6"/>
  <c r="N121" i="6"/>
  <c r="K121" i="6"/>
  <c r="J121" i="6"/>
  <c r="W120" i="6"/>
  <c r="S120" i="6"/>
  <c r="O120" i="6"/>
  <c r="N120" i="6"/>
  <c r="K120" i="6"/>
  <c r="J120" i="6"/>
  <c r="G120" i="6"/>
  <c r="U120" i="6" s="1"/>
  <c r="F120" i="6"/>
  <c r="W119" i="6"/>
  <c r="S119" i="6"/>
  <c r="O119" i="6"/>
  <c r="N119" i="6"/>
  <c r="K119" i="6"/>
  <c r="J119" i="6"/>
  <c r="G119" i="6"/>
  <c r="U119" i="6" s="1"/>
  <c r="F119" i="6"/>
  <c r="W118" i="6"/>
  <c r="S118" i="6"/>
  <c r="O118" i="6"/>
  <c r="N118" i="6"/>
  <c r="K118" i="6"/>
  <c r="J118" i="6"/>
  <c r="G118" i="6"/>
  <c r="U118" i="6" s="1"/>
  <c r="F118" i="6"/>
  <c r="W117" i="6"/>
  <c r="S117" i="6"/>
  <c r="O117" i="6"/>
  <c r="N117" i="6"/>
  <c r="K117" i="6"/>
  <c r="J117" i="6"/>
  <c r="W116" i="6"/>
  <c r="S116" i="6"/>
  <c r="O116" i="6"/>
  <c r="N116" i="6"/>
  <c r="K116" i="6"/>
  <c r="J116" i="6"/>
  <c r="G116" i="6"/>
  <c r="U116" i="6" s="1"/>
  <c r="F116" i="6"/>
  <c r="W115" i="6"/>
  <c r="S115" i="6"/>
  <c r="O115" i="6"/>
  <c r="N115" i="6"/>
  <c r="K115" i="6"/>
  <c r="J115" i="6"/>
  <c r="G115" i="6"/>
  <c r="U115" i="6" s="1"/>
  <c r="F115" i="6"/>
  <c r="W114" i="6"/>
  <c r="S114" i="6"/>
  <c r="O114" i="6"/>
  <c r="N114" i="6"/>
  <c r="K114" i="6"/>
  <c r="J114" i="6"/>
  <c r="G114" i="6"/>
  <c r="U114" i="6" s="1"/>
  <c r="F114" i="6"/>
  <c r="W113" i="6"/>
  <c r="S113" i="6"/>
  <c r="O113" i="6"/>
  <c r="N113" i="6"/>
  <c r="K113" i="6"/>
  <c r="J113" i="6"/>
  <c r="W112" i="6"/>
  <c r="S112" i="6"/>
  <c r="O112" i="6"/>
  <c r="N112" i="6"/>
  <c r="K112" i="6"/>
  <c r="J112" i="6"/>
  <c r="G112" i="6"/>
  <c r="U112" i="6" s="1"/>
  <c r="F112" i="6"/>
  <c r="W111" i="6"/>
  <c r="S111" i="6"/>
  <c r="O111" i="6"/>
  <c r="N111" i="6"/>
  <c r="K111" i="6"/>
  <c r="J111" i="6"/>
  <c r="G111" i="6"/>
  <c r="U111" i="6" s="1"/>
  <c r="F111" i="6"/>
  <c r="W110" i="6"/>
  <c r="S110" i="6"/>
  <c r="O110" i="6"/>
  <c r="N110" i="6"/>
  <c r="K110" i="6"/>
  <c r="J110" i="6"/>
  <c r="G110" i="6"/>
  <c r="U110" i="6" s="1"/>
  <c r="F110" i="6"/>
  <c r="W109" i="6"/>
  <c r="S109" i="6"/>
  <c r="O109" i="6"/>
  <c r="N109" i="6"/>
  <c r="K109" i="6"/>
  <c r="J109" i="6"/>
  <c r="W108" i="6"/>
  <c r="S108" i="6"/>
  <c r="O108" i="6"/>
  <c r="N108" i="6"/>
  <c r="K108" i="6"/>
  <c r="J108" i="6"/>
  <c r="G108" i="6"/>
  <c r="U108" i="6" s="1"/>
  <c r="F108" i="6"/>
  <c r="W107" i="6"/>
  <c r="S107" i="6"/>
  <c r="O107" i="6"/>
  <c r="N107" i="6"/>
  <c r="K107" i="6"/>
  <c r="J107" i="6"/>
  <c r="G107" i="6"/>
  <c r="U107" i="6" s="1"/>
  <c r="F107" i="6"/>
  <c r="W106" i="6"/>
  <c r="S106" i="6"/>
  <c r="O106" i="6"/>
  <c r="N106" i="6"/>
  <c r="K106" i="6"/>
  <c r="J106" i="6"/>
  <c r="G106" i="6"/>
  <c r="U106" i="6" s="1"/>
  <c r="F106" i="6"/>
  <c r="W105" i="6"/>
  <c r="S105" i="6"/>
  <c r="O105" i="6"/>
  <c r="N105" i="6"/>
  <c r="K105" i="6"/>
  <c r="J105" i="6"/>
  <c r="W104" i="6"/>
  <c r="S104" i="6"/>
  <c r="O104" i="6"/>
  <c r="N104" i="6"/>
  <c r="K104" i="6"/>
  <c r="J104" i="6"/>
  <c r="G104" i="6"/>
  <c r="U104" i="6" s="1"/>
  <c r="F104" i="6"/>
  <c r="W103" i="6"/>
  <c r="S103" i="6"/>
  <c r="O103" i="6"/>
  <c r="N103" i="6"/>
  <c r="K103" i="6"/>
  <c r="J103" i="6"/>
  <c r="G103" i="6"/>
  <c r="U103" i="6" s="1"/>
  <c r="F103" i="6"/>
  <c r="W102" i="6"/>
  <c r="S102" i="6"/>
  <c r="O102" i="6"/>
  <c r="N102" i="6"/>
  <c r="K102" i="6"/>
  <c r="J102" i="6"/>
  <c r="G102" i="6"/>
  <c r="U102" i="6" s="1"/>
  <c r="F102" i="6"/>
  <c r="W101" i="6"/>
  <c r="S101" i="6"/>
  <c r="O101" i="6"/>
  <c r="N101" i="6"/>
  <c r="K101" i="6"/>
  <c r="J101" i="6"/>
  <c r="W100" i="6"/>
  <c r="S100" i="6"/>
  <c r="O100" i="6"/>
  <c r="N100" i="6"/>
  <c r="K100" i="6"/>
  <c r="J100" i="6"/>
  <c r="G100" i="6"/>
  <c r="U100" i="6" s="1"/>
  <c r="F100" i="6"/>
  <c r="W99" i="6"/>
  <c r="S99" i="6"/>
  <c r="O99" i="6"/>
  <c r="N99" i="6"/>
  <c r="K99" i="6"/>
  <c r="J99" i="6"/>
  <c r="G99" i="6"/>
  <c r="U99" i="6" s="1"/>
  <c r="F99" i="6"/>
  <c r="W98" i="6"/>
  <c r="S98" i="6"/>
  <c r="O98" i="6"/>
  <c r="N98" i="6"/>
  <c r="K98" i="6"/>
  <c r="J98" i="6"/>
  <c r="G98" i="6"/>
  <c r="U98" i="6" s="1"/>
  <c r="F98" i="6"/>
  <c r="W97" i="6"/>
  <c r="S97" i="6"/>
  <c r="O97" i="6"/>
  <c r="N97" i="6"/>
  <c r="K97" i="6"/>
  <c r="J97" i="6"/>
  <c r="W96" i="6"/>
  <c r="S96" i="6"/>
  <c r="O96" i="6"/>
  <c r="N96" i="6"/>
  <c r="K96" i="6"/>
  <c r="J96" i="6"/>
  <c r="G96" i="6"/>
  <c r="U96" i="6" s="1"/>
  <c r="F96" i="6"/>
  <c r="W95" i="6"/>
  <c r="S95" i="6"/>
  <c r="O95" i="6"/>
  <c r="N95" i="6"/>
  <c r="K95" i="6"/>
  <c r="J95" i="6"/>
  <c r="G95" i="6"/>
  <c r="U95" i="6" s="1"/>
  <c r="F95" i="6"/>
  <c r="W94" i="6"/>
  <c r="S94" i="6"/>
  <c r="O94" i="6"/>
  <c r="N94" i="6"/>
  <c r="K94" i="6"/>
  <c r="J94" i="6"/>
  <c r="G94" i="6"/>
  <c r="U94" i="6" s="1"/>
  <c r="F94" i="6"/>
  <c r="W93" i="6"/>
  <c r="S93" i="6"/>
  <c r="O93" i="6"/>
  <c r="N93" i="6"/>
  <c r="K93" i="6"/>
  <c r="J93" i="6"/>
  <c r="W92" i="6"/>
  <c r="S92" i="6"/>
  <c r="O92" i="6"/>
  <c r="N92" i="6"/>
  <c r="K92" i="6"/>
  <c r="J92" i="6"/>
  <c r="G92" i="6"/>
  <c r="U92" i="6" s="1"/>
  <c r="F92" i="6"/>
  <c r="W91" i="6"/>
  <c r="S91" i="6"/>
  <c r="O91" i="6"/>
  <c r="N91" i="6"/>
  <c r="K91" i="6"/>
  <c r="J91" i="6"/>
  <c r="G91" i="6"/>
  <c r="U91" i="6" s="1"/>
  <c r="F91" i="6"/>
  <c r="W90" i="6"/>
  <c r="S90" i="6"/>
  <c r="O90" i="6"/>
  <c r="N90" i="6"/>
  <c r="K90" i="6"/>
  <c r="J90" i="6"/>
  <c r="G90" i="6"/>
  <c r="U90" i="6" s="1"/>
  <c r="F90" i="6"/>
  <c r="W89" i="6"/>
  <c r="S89" i="6"/>
  <c r="O89" i="6"/>
  <c r="N89" i="6"/>
  <c r="K89" i="6"/>
  <c r="J89" i="6"/>
  <c r="W88" i="6"/>
  <c r="S88" i="6"/>
  <c r="O88" i="6"/>
  <c r="N88" i="6"/>
  <c r="K88" i="6"/>
  <c r="J88" i="6"/>
  <c r="G88" i="6"/>
  <c r="U88" i="6" s="1"/>
  <c r="F88" i="6"/>
  <c r="W87" i="6"/>
  <c r="S87" i="6"/>
  <c r="O87" i="6"/>
  <c r="N87" i="6"/>
  <c r="K87" i="6"/>
  <c r="J87" i="6"/>
  <c r="G87" i="6"/>
  <c r="U87" i="6" s="1"/>
  <c r="F87" i="6"/>
  <c r="W86" i="6"/>
  <c r="S86" i="6"/>
  <c r="O86" i="6"/>
  <c r="N86" i="6"/>
  <c r="K86" i="6"/>
  <c r="J86" i="6"/>
  <c r="G86" i="6"/>
  <c r="U86" i="6" s="1"/>
  <c r="F86" i="6"/>
  <c r="W85" i="6"/>
  <c r="S85" i="6"/>
  <c r="O85" i="6"/>
  <c r="N85" i="6"/>
  <c r="K85" i="6"/>
  <c r="J85" i="6"/>
  <c r="W84" i="6"/>
  <c r="S84" i="6"/>
  <c r="O84" i="6"/>
  <c r="N84" i="6"/>
  <c r="K84" i="6"/>
  <c r="J84" i="6"/>
  <c r="G84" i="6"/>
  <c r="U84" i="6" s="1"/>
  <c r="F84" i="6"/>
  <c r="W83" i="6"/>
  <c r="S83" i="6"/>
  <c r="O83" i="6"/>
  <c r="N83" i="6"/>
  <c r="K83" i="6"/>
  <c r="J83" i="6"/>
  <c r="G83" i="6"/>
  <c r="U83" i="6" s="1"/>
  <c r="F83" i="6"/>
  <c r="W82" i="6"/>
  <c r="S82" i="6"/>
  <c r="O82" i="6"/>
  <c r="N82" i="6"/>
  <c r="K82" i="6"/>
  <c r="J82" i="6"/>
  <c r="G82" i="6"/>
  <c r="U82" i="6" s="1"/>
  <c r="F82" i="6"/>
  <c r="W81" i="6"/>
  <c r="S81" i="6"/>
  <c r="O81" i="6"/>
  <c r="N81" i="6"/>
  <c r="K81" i="6"/>
  <c r="J81" i="6"/>
  <c r="W80" i="6"/>
  <c r="S80" i="6"/>
  <c r="O80" i="6"/>
  <c r="N80" i="6"/>
  <c r="K80" i="6"/>
  <c r="J80" i="6"/>
  <c r="G80" i="6"/>
  <c r="U80" i="6" s="1"/>
  <c r="F80" i="6"/>
  <c r="W79" i="6"/>
  <c r="S79" i="6"/>
  <c r="O79" i="6"/>
  <c r="N79" i="6"/>
  <c r="K79" i="6"/>
  <c r="J79" i="6"/>
  <c r="G79" i="6"/>
  <c r="U79" i="6" s="1"/>
  <c r="F79" i="6"/>
  <c r="W78" i="6"/>
  <c r="S78" i="6"/>
  <c r="O78" i="6"/>
  <c r="N78" i="6"/>
  <c r="K78" i="6"/>
  <c r="J78" i="6"/>
  <c r="G78" i="6"/>
  <c r="U78" i="6" s="1"/>
  <c r="F78" i="6"/>
  <c r="W77" i="6"/>
  <c r="S77" i="6"/>
  <c r="O77" i="6"/>
  <c r="N77" i="6"/>
  <c r="K77" i="6"/>
  <c r="J77" i="6"/>
  <c r="W76" i="6"/>
  <c r="S76" i="6"/>
  <c r="O76" i="6"/>
  <c r="N76" i="6"/>
  <c r="K76" i="6"/>
  <c r="J76" i="6"/>
  <c r="G76" i="6"/>
  <c r="U76" i="6" s="1"/>
  <c r="F76" i="6"/>
  <c r="W75" i="6"/>
  <c r="S75" i="6"/>
  <c r="O75" i="6"/>
  <c r="N75" i="6"/>
  <c r="K75" i="6"/>
  <c r="J75" i="6"/>
  <c r="G75" i="6"/>
  <c r="U75" i="6" s="1"/>
  <c r="F75" i="6"/>
  <c r="W74" i="6"/>
  <c r="S74" i="6"/>
  <c r="O74" i="6"/>
  <c r="N74" i="6"/>
  <c r="K74" i="6"/>
  <c r="J74" i="6"/>
  <c r="G74" i="6"/>
  <c r="U74" i="6" s="1"/>
  <c r="F74" i="6"/>
  <c r="W73" i="6"/>
  <c r="S73" i="6"/>
  <c r="O73" i="6"/>
  <c r="N73" i="6"/>
  <c r="K73" i="6"/>
  <c r="J73" i="6"/>
  <c r="W72" i="6"/>
  <c r="S72" i="6"/>
  <c r="O72" i="6"/>
  <c r="N72" i="6"/>
  <c r="K72" i="6"/>
  <c r="J72" i="6"/>
  <c r="G72" i="6"/>
  <c r="U72" i="6" s="1"/>
  <c r="F72" i="6"/>
  <c r="W71" i="6"/>
  <c r="S71" i="6"/>
  <c r="O71" i="6"/>
  <c r="N71" i="6"/>
  <c r="K71" i="6"/>
  <c r="J71" i="6"/>
  <c r="G71" i="6"/>
  <c r="F71" i="6"/>
  <c r="W70" i="6"/>
  <c r="S70" i="6"/>
  <c r="O70" i="6"/>
  <c r="N70" i="6"/>
  <c r="K70" i="6"/>
  <c r="J70" i="6"/>
  <c r="G70" i="6"/>
  <c r="F70" i="6"/>
  <c r="W69" i="6"/>
  <c r="S69" i="6"/>
  <c r="O69" i="6"/>
  <c r="N69" i="6"/>
  <c r="K69" i="6"/>
  <c r="J69" i="6"/>
  <c r="W68" i="6"/>
  <c r="S68" i="6"/>
  <c r="O68" i="6"/>
  <c r="N68" i="6"/>
  <c r="K68" i="6"/>
  <c r="J68" i="6"/>
  <c r="G68" i="6"/>
  <c r="F68" i="6"/>
  <c r="W67" i="6"/>
  <c r="S67" i="6"/>
  <c r="O67" i="6"/>
  <c r="N67" i="6"/>
  <c r="K67" i="6"/>
  <c r="J67" i="6"/>
  <c r="G67" i="6"/>
  <c r="U67" i="6" s="1"/>
  <c r="F67" i="6"/>
  <c r="W66" i="6"/>
  <c r="S66" i="6"/>
  <c r="O66" i="6"/>
  <c r="N66" i="6"/>
  <c r="K66" i="6"/>
  <c r="J66" i="6"/>
  <c r="G66" i="6"/>
  <c r="F66" i="6"/>
  <c r="W65" i="6"/>
  <c r="S65" i="6"/>
  <c r="O65" i="6"/>
  <c r="N65" i="6"/>
  <c r="K65" i="6"/>
  <c r="J65" i="6"/>
  <c r="W64" i="6"/>
  <c r="S64" i="6"/>
  <c r="O64" i="6"/>
  <c r="N64" i="6"/>
  <c r="K64" i="6"/>
  <c r="J64" i="6"/>
  <c r="G64" i="6"/>
  <c r="F64" i="6"/>
  <c r="W63" i="6"/>
  <c r="S63" i="6"/>
  <c r="O63" i="6"/>
  <c r="N63" i="6"/>
  <c r="K63" i="6"/>
  <c r="J63" i="6"/>
  <c r="G63" i="6"/>
  <c r="F63" i="6"/>
  <c r="W62" i="6"/>
  <c r="S62" i="6"/>
  <c r="O62" i="6"/>
  <c r="N62" i="6"/>
  <c r="K62" i="6"/>
  <c r="J62" i="6"/>
  <c r="G62" i="6"/>
  <c r="F62" i="6"/>
  <c r="W61" i="6"/>
  <c r="S61" i="6"/>
  <c r="O61" i="6"/>
  <c r="N61" i="6"/>
  <c r="K61" i="6"/>
  <c r="J61" i="6"/>
  <c r="W60" i="6"/>
  <c r="S60" i="6"/>
  <c r="O60" i="6"/>
  <c r="N60" i="6"/>
  <c r="K60" i="6"/>
  <c r="J60" i="6"/>
  <c r="G60" i="6"/>
  <c r="F60" i="6"/>
  <c r="W59" i="6"/>
  <c r="U59" i="6"/>
  <c r="S59" i="6"/>
  <c r="O59" i="6"/>
  <c r="N59" i="6"/>
  <c r="K59" i="6"/>
  <c r="J59" i="6"/>
  <c r="G59" i="6"/>
  <c r="F59" i="6"/>
  <c r="W58" i="6"/>
  <c r="S58" i="6"/>
  <c r="O58" i="6"/>
  <c r="N58" i="6"/>
  <c r="K58" i="6"/>
  <c r="J58" i="6"/>
  <c r="G58" i="6"/>
  <c r="F58" i="6"/>
  <c r="W57" i="6"/>
  <c r="S57" i="6"/>
  <c r="O57" i="6"/>
  <c r="N57" i="6"/>
  <c r="K57" i="6"/>
  <c r="J57" i="6"/>
  <c r="W56" i="6"/>
  <c r="S56" i="6"/>
  <c r="O56" i="6"/>
  <c r="N56" i="6"/>
  <c r="K56" i="6"/>
  <c r="J56" i="6"/>
  <c r="G56" i="6"/>
  <c r="F56" i="6"/>
  <c r="W55" i="6"/>
  <c r="S55" i="6"/>
  <c r="O55" i="6"/>
  <c r="N55" i="6"/>
  <c r="K55" i="6"/>
  <c r="J55" i="6"/>
  <c r="G55" i="6"/>
  <c r="P55" i="6" s="1"/>
  <c r="Q55" i="6" s="1"/>
  <c r="F55" i="6"/>
  <c r="W54" i="6"/>
  <c r="S54" i="6"/>
  <c r="O54" i="6"/>
  <c r="N54" i="6"/>
  <c r="K54" i="6"/>
  <c r="J54" i="6"/>
  <c r="G54" i="6"/>
  <c r="P54" i="6" s="1"/>
  <c r="Q54" i="6" s="1"/>
  <c r="F54" i="6"/>
  <c r="W53" i="6"/>
  <c r="S53" i="6"/>
  <c r="O53" i="6"/>
  <c r="N53" i="6"/>
  <c r="K53" i="6"/>
  <c r="J53" i="6"/>
  <c r="W52" i="6"/>
  <c r="S52" i="6"/>
  <c r="O52" i="6"/>
  <c r="N52" i="6"/>
  <c r="K52" i="6"/>
  <c r="J52" i="6"/>
  <c r="G52" i="6"/>
  <c r="P52" i="6" s="1"/>
  <c r="Q52" i="6" s="1"/>
  <c r="F52" i="6"/>
  <c r="W51" i="6"/>
  <c r="S51" i="6"/>
  <c r="O51" i="6"/>
  <c r="N51" i="6"/>
  <c r="K51" i="6"/>
  <c r="J51" i="6"/>
  <c r="G51" i="6"/>
  <c r="U51" i="6" s="1"/>
  <c r="F51" i="6"/>
  <c r="W50" i="6"/>
  <c r="S50" i="6"/>
  <c r="O50" i="6"/>
  <c r="N50" i="6"/>
  <c r="K50" i="6"/>
  <c r="J50" i="6"/>
  <c r="G50" i="6"/>
  <c r="F50" i="6"/>
  <c r="W49" i="6"/>
  <c r="S49" i="6"/>
  <c r="O49" i="6"/>
  <c r="N49" i="6"/>
  <c r="K49" i="6"/>
  <c r="J49" i="6"/>
  <c r="F49" i="6"/>
  <c r="W48" i="6"/>
  <c r="S48" i="6"/>
  <c r="O48" i="6"/>
  <c r="N48" i="6"/>
  <c r="K48" i="6"/>
  <c r="J48" i="6"/>
  <c r="G48" i="6"/>
  <c r="F48" i="6"/>
  <c r="W47" i="6"/>
  <c r="S47" i="6"/>
  <c r="O47" i="6"/>
  <c r="N47" i="6"/>
  <c r="K47" i="6"/>
  <c r="J47" i="6"/>
  <c r="G47" i="6"/>
  <c r="F47" i="6"/>
  <c r="W46" i="6"/>
  <c r="S46" i="6"/>
  <c r="O46" i="6"/>
  <c r="N46" i="6"/>
  <c r="K46" i="6"/>
  <c r="J46" i="6"/>
  <c r="G46" i="6"/>
  <c r="F46" i="6"/>
  <c r="W45" i="6"/>
  <c r="S45" i="6"/>
  <c r="O45" i="6"/>
  <c r="N45" i="6"/>
  <c r="K45" i="6"/>
  <c r="J45" i="6"/>
  <c r="G45" i="6"/>
  <c r="U45" i="6" s="1"/>
  <c r="W44" i="6"/>
  <c r="S44" i="6"/>
  <c r="O44" i="6"/>
  <c r="N44" i="6"/>
  <c r="K44" i="6"/>
  <c r="J44" i="6"/>
  <c r="G44" i="6"/>
  <c r="F44" i="6"/>
  <c r="W43" i="6"/>
  <c r="U43" i="6"/>
  <c r="S43" i="6"/>
  <c r="O43" i="6"/>
  <c r="N43" i="6"/>
  <c r="K43" i="6"/>
  <c r="J43" i="6"/>
  <c r="G43" i="6"/>
  <c r="F43" i="6"/>
  <c r="W42" i="6"/>
  <c r="S42" i="6"/>
  <c r="O42" i="6"/>
  <c r="N42" i="6"/>
  <c r="K42" i="6"/>
  <c r="J42" i="6"/>
  <c r="G42" i="6"/>
  <c r="F42" i="6"/>
  <c r="W41" i="6"/>
  <c r="S41" i="6"/>
  <c r="O41" i="6"/>
  <c r="N41" i="6"/>
  <c r="K41" i="6"/>
  <c r="J41" i="6"/>
  <c r="W40" i="6"/>
  <c r="S40" i="6"/>
  <c r="O40" i="6"/>
  <c r="N40" i="6"/>
  <c r="K40" i="6"/>
  <c r="J40" i="6"/>
  <c r="G40" i="6"/>
  <c r="U40" i="6" s="1"/>
  <c r="F40" i="6"/>
  <c r="W39" i="6"/>
  <c r="S39" i="6"/>
  <c r="O39" i="6"/>
  <c r="N39" i="6"/>
  <c r="K39" i="6"/>
  <c r="J39" i="6"/>
  <c r="G39" i="6"/>
  <c r="U39" i="6" s="1"/>
  <c r="F39" i="6"/>
  <c r="W38" i="6"/>
  <c r="S38" i="6"/>
  <c r="O38" i="6"/>
  <c r="N38" i="6"/>
  <c r="K38" i="6"/>
  <c r="J38" i="6"/>
  <c r="G38" i="6"/>
  <c r="U38" i="6" s="1"/>
  <c r="F38" i="6"/>
  <c r="W37" i="6"/>
  <c r="S37" i="6"/>
  <c r="O37" i="6"/>
  <c r="N37" i="6"/>
  <c r="K37" i="6"/>
  <c r="J37" i="6"/>
  <c r="W36" i="6"/>
  <c r="S36" i="6"/>
  <c r="O36" i="6"/>
  <c r="N36" i="6"/>
  <c r="K36" i="6"/>
  <c r="J36" i="6"/>
  <c r="G36" i="6"/>
  <c r="U36" i="6" s="1"/>
  <c r="F36" i="6"/>
  <c r="W35" i="6"/>
  <c r="S35" i="6"/>
  <c r="O35" i="6"/>
  <c r="N35" i="6"/>
  <c r="K35" i="6"/>
  <c r="J35" i="6"/>
  <c r="G35" i="6"/>
  <c r="U35" i="6" s="1"/>
  <c r="F35" i="6"/>
  <c r="W34" i="6"/>
  <c r="S34" i="6"/>
  <c r="O34" i="6"/>
  <c r="N34" i="6"/>
  <c r="K34" i="6"/>
  <c r="J34" i="6"/>
  <c r="G34" i="6"/>
  <c r="U34" i="6" s="1"/>
  <c r="F34" i="6"/>
  <c r="W33" i="6"/>
  <c r="S33" i="6"/>
  <c r="O33" i="6"/>
  <c r="N33" i="6"/>
  <c r="K33" i="6"/>
  <c r="J33" i="6"/>
  <c r="F33" i="6"/>
  <c r="W32" i="6"/>
  <c r="S32" i="6"/>
  <c r="O32" i="6"/>
  <c r="N32" i="6"/>
  <c r="K32" i="6"/>
  <c r="J32" i="6"/>
  <c r="G32" i="6"/>
  <c r="U32" i="6" s="1"/>
  <c r="F32" i="6"/>
  <c r="W31" i="6"/>
  <c r="S31" i="6"/>
  <c r="O31" i="6"/>
  <c r="N31" i="6"/>
  <c r="K31" i="6"/>
  <c r="J31" i="6"/>
  <c r="G31" i="6"/>
  <c r="U31" i="6" s="1"/>
  <c r="F31" i="6"/>
  <c r="W30" i="6"/>
  <c r="S30" i="6"/>
  <c r="O30" i="6"/>
  <c r="N30" i="6"/>
  <c r="K30" i="6"/>
  <c r="J30" i="6"/>
  <c r="G30" i="6"/>
  <c r="U30" i="6" s="1"/>
  <c r="F30" i="6"/>
  <c r="W29" i="6"/>
  <c r="S29" i="6"/>
  <c r="O29" i="6"/>
  <c r="N29" i="6"/>
  <c r="K29" i="6"/>
  <c r="J29" i="6"/>
  <c r="F29" i="6"/>
  <c r="W28" i="6"/>
  <c r="S28" i="6"/>
  <c r="O28" i="6"/>
  <c r="N28" i="6"/>
  <c r="K28" i="6"/>
  <c r="J28" i="6"/>
  <c r="G28" i="6"/>
  <c r="U28" i="6" s="1"/>
  <c r="F28" i="6"/>
  <c r="W27" i="6"/>
  <c r="S27" i="6"/>
  <c r="O27" i="6"/>
  <c r="N27" i="6"/>
  <c r="K27" i="6"/>
  <c r="J27" i="6"/>
  <c r="G27" i="6"/>
  <c r="U27" i="6" s="1"/>
  <c r="F27" i="6"/>
  <c r="W26" i="6"/>
  <c r="S26" i="6"/>
  <c r="O26" i="6"/>
  <c r="N26" i="6"/>
  <c r="K26" i="6"/>
  <c r="J26" i="6"/>
  <c r="G26" i="6"/>
  <c r="U26" i="6" s="1"/>
  <c r="F26" i="6"/>
  <c r="W25" i="6"/>
  <c r="S25" i="6"/>
  <c r="O25" i="6"/>
  <c r="N25" i="6"/>
  <c r="K25" i="6"/>
  <c r="J25" i="6"/>
  <c r="F25" i="6"/>
  <c r="W24" i="6"/>
  <c r="S24" i="6"/>
  <c r="O24" i="6"/>
  <c r="N24" i="6"/>
  <c r="K24" i="6"/>
  <c r="J24" i="6"/>
  <c r="G24" i="6"/>
  <c r="U24" i="6" s="1"/>
  <c r="F24" i="6"/>
  <c r="W23" i="6"/>
  <c r="S23" i="6"/>
  <c r="O23" i="6"/>
  <c r="N23" i="6"/>
  <c r="K23" i="6"/>
  <c r="J23" i="6"/>
  <c r="G23" i="6"/>
  <c r="U23" i="6" s="1"/>
  <c r="F23" i="6"/>
  <c r="W22" i="6"/>
  <c r="S22" i="6"/>
  <c r="O22" i="6"/>
  <c r="N22" i="6"/>
  <c r="K22" i="6"/>
  <c r="J22" i="6"/>
  <c r="G22" i="6"/>
  <c r="U22" i="6" s="1"/>
  <c r="F22" i="6"/>
  <c r="W21" i="6"/>
  <c r="S21" i="6"/>
  <c r="O21" i="6"/>
  <c r="N21" i="6"/>
  <c r="K21" i="6"/>
  <c r="J21" i="6"/>
  <c r="G21" i="6"/>
  <c r="U21" i="6" s="1"/>
  <c r="F21" i="6"/>
  <c r="W20" i="6"/>
  <c r="S20" i="6"/>
  <c r="O20" i="6"/>
  <c r="N20" i="6"/>
  <c r="K20" i="6"/>
  <c r="J20" i="6"/>
  <c r="G20" i="6"/>
  <c r="U20" i="6" s="1"/>
  <c r="F20" i="6"/>
  <c r="W19" i="6"/>
  <c r="S19" i="6"/>
  <c r="O19" i="6"/>
  <c r="N19" i="6"/>
  <c r="K19" i="6"/>
  <c r="J19" i="6"/>
  <c r="G19" i="6"/>
  <c r="U19" i="6" s="1"/>
  <c r="F19" i="6"/>
  <c r="W18" i="6"/>
  <c r="S18" i="6"/>
  <c r="O18" i="6"/>
  <c r="N18" i="6"/>
  <c r="K18" i="6"/>
  <c r="J18" i="6"/>
  <c r="G18" i="6"/>
  <c r="U18" i="6" s="1"/>
  <c r="F18" i="6"/>
  <c r="W17" i="6"/>
  <c r="S17" i="6"/>
  <c r="O17" i="6"/>
  <c r="N17" i="6"/>
  <c r="K17" i="6"/>
  <c r="J17" i="6"/>
  <c r="G17" i="6"/>
  <c r="U17" i="6" s="1"/>
  <c r="F17" i="6"/>
  <c r="W16" i="6"/>
  <c r="S16" i="6"/>
  <c r="O16" i="6"/>
  <c r="N16" i="6"/>
  <c r="K16" i="6"/>
  <c r="J16" i="6"/>
  <c r="G16" i="6"/>
  <c r="U16" i="6" s="1"/>
  <c r="F16" i="6"/>
  <c r="W15" i="6"/>
  <c r="S15" i="6"/>
  <c r="O15" i="6"/>
  <c r="N15" i="6"/>
  <c r="K15" i="6"/>
  <c r="J15" i="6"/>
  <c r="G15" i="6"/>
  <c r="U15" i="6" s="1"/>
  <c r="F15" i="6"/>
  <c r="W14" i="6"/>
  <c r="S14" i="6"/>
  <c r="O14" i="6"/>
  <c r="N14" i="6"/>
  <c r="K14" i="6"/>
  <c r="J14" i="6"/>
  <c r="G14" i="6"/>
  <c r="U14" i="6" s="1"/>
  <c r="F14" i="6"/>
  <c r="W13" i="6"/>
  <c r="S13" i="6"/>
  <c r="O13" i="6"/>
  <c r="N13" i="6"/>
  <c r="K13" i="6"/>
  <c r="J13" i="6"/>
  <c r="G13" i="6"/>
  <c r="U13" i="6" s="1"/>
  <c r="F13" i="6"/>
  <c r="AW12" i="6"/>
  <c r="W12" i="6"/>
  <c r="S12" i="6"/>
  <c r="O12" i="6"/>
  <c r="N12" i="6"/>
  <c r="K12" i="6"/>
  <c r="J12" i="6"/>
  <c r="G12" i="6"/>
  <c r="F12" i="6"/>
  <c r="W11" i="6"/>
  <c r="S11" i="6"/>
  <c r="O11" i="6"/>
  <c r="N11" i="6"/>
  <c r="K11" i="6"/>
  <c r="J11" i="6"/>
  <c r="W10" i="6"/>
  <c r="S10" i="6"/>
  <c r="O10" i="6"/>
  <c r="N10" i="6"/>
  <c r="K10" i="6"/>
  <c r="J10" i="6"/>
  <c r="F10" i="6"/>
  <c r="W9" i="6"/>
  <c r="S9" i="6"/>
  <c r="O9" i="6"/>
  <c r="N9" i="6"/>
  <c r="K9" i="6"/>
  <c r="J9" i="6"/>
  <c r="G9" i="6"/>
  <c r="F9" i="6"/>
  <c r="W8" i="6"/>
  <c r="S8" i="6"/>
  <c r="W7" i="6"/>
  <c r="F7" i="6"/>
  <c r="S7" i="6"/>
  <c r="W6" i="6"/>
  <c r="G6" i="6"/>
  <c r="S6" i="6"/>
  <c r="W5" i="6"/>
  <c r="S5" i="6"/>
  <c r="W4" i="6"/>
  <c r="O4" i="6"/>
  <c r="N4" i="6"/>
  <c r="K4" i="6"/>
  <c r="J4" i="6"/>
  <c r="G4" i="6"/>
  <c r="U4" i="6" s="1"/>
  <c r="S4" i="6"/>
  <c r="F201" i="5"/>
  <c r="G201" i="5"/>
  <c r="U201" i="5" s="1"/>
  <c r="J201" i="5"/>
  <c r="K201" i="5"/>
  <c r="N201" i="5"/>
  <c r="O201" i="5"/>
  <c r="S201" i="5"/>
  <c r="W201" i="5"/>
  <c r="F202" i="5"/>
  <c r="G202" i="5"/>
  <c r="U202" i="5" s="1"/>
  <c r="J202" i="5"/>
  <c r="K202" i="5"/>
  <c r="N202" i="5"/>
  <c r="O202" i="5"/>
  <c r="S202" i="5"/>
  <c r="W202" i="5"/>
  <c r="F203" i="5"/>
  <c r="G203" i="5"/>
  <c r="U203" i="5" s="1"/>
  <c r="J203" i="5"/>
  <c r="K203" i="5"/>
  <c r="N203" i="5"/>
  <c r="O203" i="5"/>
  <c r="S203" i="5"/>
  <c r="W203" i="5"/>
  <c r="F34" i="5"/>
  <c r="G34" i="5"/>
  <c r="U34" i="5" s="1"/>
  <c r="J34" i="5"/>
  <c r="K34" i="5"/>
  <c r="N34" i="5"/>
  <c r="O34" i="5"/>
  <c r="S34" i="5"/>
  <c r="W34" i="5"/>
  <c r="F35" i="5"/>
  <c r="G35" i="5"/>
  <c r="U35" i="5" s="1"/>
  <c r="J35" i="5"/>
  <c r="K35" i="5"/>
  <c r="N35" i="5"/>
  <c r="O35" i="5"/>
  <c r="S35" i="5"/>
  <c r="W35" i="5"/>
  <c r="F36" i="5"/>
  <c r="G36" i="5"/>
  <c r="J36" i="5"/>
  <c r="K36" i="5"/>
  <c r="N36" i="5"/>
  <c r="O36" i="5"/>
  <c r="S36" i="5"/>
  <c r="W36" i="5"/>
  <c r="F37" i="5"/>
  <c r="G37" i="5"/>
  <c r="U37" i="5" s="1"/>
  <c r="J37" i="5"/>
  <c r="K37" i="5"/>
  <c r="N37" i="5"/>
  <c r="O37" i="5"/>
  <c r="S37" i="5"/>
  <c r="W37" i="5"/>
  <c r="F38" i="5"/>
  <c r="G38" i="5"/>
  <c r="U38" i="5" s="1"/>
  <c r="J38" i="5"/>
  <c r="K38" i="5"/>
  <c r="N38" i="5"/>
  <c r="O38" i="5"/>
  <c r="S38" i="5"/>
  <c r="W38" i="5"/>
  <c r="F39" i="5"/>
  <c r="G39" i="5"/>
  <c r="J39" i="5"/>
  <c r="K39" i="5"/>
  <c r="N39" i="5"/>
  <c r="O39" i="5"/>
  <c r="S39" i="5"/>
  <c r="W39" i="5"/>
  <c r="F40" i="5"/>
  <c r="G40" i="5"/>
  <c r="J40" i="5"/>
  <c r="K40" i="5"/>
  <c r="N40" i="5"/>
  <c r="O40" i="5"/>
  <c r="S40" i="5"/>
  <c r="W40" i="5"/>
  <c r="F41" i="5"/>
  <c r="G41" i="5"/>
  <c r="U41" i="5" s="1"/>
  <c r="J41" i="5"/>
  <c r="K41" i="5"/>
  <c r="N41" i="5"/>
  <c r="O41" i="5"/>
  <c r="S41" i="5"/>
  <c r="W41" i="5"/>
  <c r="F42" i="5"/>
  <c r="G42" i="5"/>
  <c r="U42" i="5" s="1"/>
  <c r="J42" i="5"/>
  <c r="K42" i="5"/>
  <c r="N42" i="5"/>
  <c r="O42" i="5"/>
  <c r="S42" i="5"/>
  <c r="W42" i="5"/>
  <c r="F43" i="5"/>
  <c r="G43" i="5"/>
  <c r="U43" i="5" s="1"/>
  <c r="J43" i="5"/>
  <c r="K43" i="5"/>
  <c r="N43" i="5"/>
  <c r="O43" i="5"/>
  <c r="S43" i="5"/>
  <c r="W43" i="5"/>
  <c r="F44" i="5"/>
  <c r="G44" i="5"/>
  <c r="U44" i="5" s="1"/>
  <c r="J44" i="5"/>
  <c r="K44" i="5"/>
  <c r="N44" i="5"/>
  <c r="O44" i="5"/>
  <c r="S44" i="5"/>
  <c r="W44" i="5"/>
  <c r="F45" i="5"/>
  <c r="G45" i="5"/>
  <c r="U45" i="5" s="1"/>
  <c r="J45" i="5"/>
  <c r="K45" i="5"/>
  <c r="N45" i="5"/>
  <c r="O45" i="5"/>
  <c r="S45" i="5"/>
  <c r="W45" i="5"/>
  <c r="F46" i="5"/>
  <c r="G46" i="5"/>
  <c r="U46" i="5" s="1"/>
  <c r="J46" i="5"/>
  <c r="K46" i="5"/>
  <c r="N46" i="5"/>
  <c r="O46" i="5"/>
  <c r="S46" i="5"/>
  <c r="W46" i="5"/>
  <c r="F47" i="5"/>
  <c r="G47" i="5"/>
  <c r="U47" i="5" s="1"/>
  <c r="J47" i="5"/>
  <c r="K47" i="5"/>
  <c r="N47" i="5"/>
  <c r="O47" i="5"/>
  <c r="S47" i="5"/>
  <c r="W47" i="5"/>
  <c r="F48" i="5"/>
  <c r="G48" i="5"/>
  <c r="U48" i="5" s="1"/>
  <c r="J48" i="5"/>
  <c r="K48" i="5"/>
  <c r="N48" i="5"/>
  <c r="O48" i="5"/>
  <c r="S48" i="5"/>
  <c r="W48" i="5"/>
  <c r="F49" i="5"/>
  <c r="G49" i="5"/>
  <c r="U49" i="5" s="1"/>
  <c r="J49" i="5"/>
  <c r="K49" i="5"/>
  <c r="N49" i="5"/>
  <c r="O49" i="5"/>
  <c r="S49" i="5"/>
  <c r="W49" i="5"/>
  <c r="F50" i="5"/>
  <c r="G50" i="5"/>
  <c r="U50" i="5" s="1"/>
  <c r="J50" i="5"/>
  <c r="K50" i="5"/>
  <c r="N50" i="5"/>
  <c r="O50" i="5"/>
  <c r="S50" i="5"/>
  <c r="W50" i="5"/>
  <c r="F51" i="5"/>
  <c r="G51" i="5"/>
  <c r="J51" i="5"/>
  <c r="K51" i="5"/>
  <c r="N51" i="5"/>
  <c r="O51" i="5"/>
  <c r="S51" i="5"/>
  <c r="W51" i="5"/>
  <c r="F52" i="5"/>
  <c r="G52" i="5"/>
  <c r="U52" i="5" s="1"/>
  <c r="J52" i="5"/>
  <c r="K52" i="5"/>
  <c r="N52" i="5"/>
  <c r="O52" i="5"/>
  <c r="S52" i="5"/>
  <c r="W52" i="5"/>
  <c r="F53" i="5"/>
  <c r="G53" i="5"/>
  <c r="J53" i="5"/>
  <c r="K53" i="5"/>
  <c r="N53" i="5"/>
  <c r="O53" i="5"/>
  <c r="S53" i="5"/>
  <c r="W53" i="5"/>
  <c r="F54" i="5"/>
  <c r="G54" i="5"/>
  <c r="U54" i="5" s="1"/>
  <c r="J54" i="5"/>
  <c r="K54" i="5"/>
  <c r="N54" i="5"/>
  <c r="O54" i="5"/>
  <c r="S54" i="5"/>
  <c r="W54" i="5"/>
  <c r="F55" i="5"/>
  <c r="G55" i="5"/>
  <c r="J55" i="5"/>
  <c r="K55" i="5"/>
  <c r="N55" i="5"/>
  <c r="O55" i="5"/>
  <c r="S55" i="5"/>
  <c r="W55" i="5"/>
  <c r="F56" i="5"/>
  <c r="G56" i="5"/>
  <c r="U56" i="5" s="1"/>
  <c r="J56" i="5"/>
  <c r="K56" i="5"/>
  <c r="N56" i="5"/>
  <c r="O56" i="5"/>
  <c r="S56" i="5"/>
  <c r="W56" i="5"/>
  <c r="F57" i="5"/>
  <c r="G57" i="5"/>
  <c r="J57" i="5"/>
  <c r="K57" i="5"/>
  <c r="N57" i="5"/>
  <c r="O57" i="5"/>
  <c r="S57" i="5"/>
  <c r="W57" i="5"/>
  <c r="F58" i="5"/>
  <c r="G58" i="5"/>
  <c r="U58" i="5" s="1"/>
  <c r="J58" i="5"/>
  <c r="K58" i="5"/>
  <c r="N58" i="5"/>
  <c r="O58" i="5"/>
  <c r="S58" i="5"/>
  <c r="W58" i="5"/>
  <c r="F59" i="5"/>
  <c r="G59" i="5"/>
  <c r="J59" i="5"/>
  <c r="K59" i="5"/>
  <c r="N59" i="5"/>
  <c r="O59" i="5"/>
  <c r="S59" i="5"/>
  <c r="W59" i="5"/>
  <c r="F60" i="5"/>
  <c r="G60" i="5"/>
  <c r="U60" i="5" s="1"/>
  <c r="J60" i="5"/>
  <c r="K60" i="5"/>
  <c r="N60" i="5"/>
  <c r="O60" i="5"/>
  <c r="S60" i="5"/>
  <c r="W60" i="5"/>
  <c r="F61" i="5"/>
  <c r="G61" i="5"/>
  <c r="J61" i="5"/>
  <c r="K61" i="5"/>
  <c r="N61" i="5"/>
  <c r="O61" i="5"/>
  <c r="S61" i="5"/>
  <c r="W61" i="5"/>
  <c r="F62" i="5"/>
  <c r="J62" i="5"/>
  <c r="K62" i="5"/>
  <c r="N62" i="5"/>
  <c r="O62" i="5"/>
  <c r="S62" i="5"/>
  <c r="W62" i="5"/>
  <c r="F63" i="5"/>
  <c r="G63" i="5"/>
  <c r="J63" i="5"/>
  <c r="K63" i="5"/>
  <c r="N63" i="5"/>
  <c r="O63" i="5"/>
  <c r="S63" i="5"/>
  <c r="W63" i="5"/>
  <c r="F64" i="5"/>
  <c r="G64" i="5"/>
  <c r="U64" i="5" s="1"/>
  <c r="J64" i="5"/>
  <c r="K64" i="5"/>
  <c r="N64" i="5"/>
  <c r="O64" i="5"/>
  <c r="S64" i="5"/>
  <c r="W64" i="5"/>
  <c r="F65" i="5"/>
  <c r="G65" i="5"/>
  <c r="J65" i="5"/>
  <c r="K65" i="5"/>
  <c r="N65" i="5"/>
  <c r="O65" i="5"/>
  <c r="S65" i="5"/>
  <c r="W65" i="5"/>
  <c r="F66" i="5"/>
  <c r="J66" i="5"/>
  <c r="K66" i="5"/>
  <c r="N66" i="5"/>
  <c r="O66" i="5"/>
  <c r="S66" i="5"/>
  <c r="W66" i="5"/>
  <c r="F67" i="5"/>
  <c r="G67" i="5"/>
  <c r="J67" i="5"/>
  <c r="K67" i="5"/>
  <c r="N67" i="5"/>
  <c r="O67" i="5"/>
  <c r="S67" i="5"/>
  <c r="W67" i="5"/>
  <c r="F68" i="5"/>
  <c r="G68" i="5"/>
  <c r="U68" i="5" s="1"/>
  <c r="J68" i="5"/>
  <c r="K68" i="5"/>
  <c r="N68" i="5"/>
  <c r="O68" i="5"/>
  <c r="S68" i="5"/>
  <c r="W68" i="5"/>
  <c r="F69" i="5"/>
  <c r="G69" i="5"/>
  <c r="J69" i="5"/>
  <c r="K69" i="5"/>
  <c r="N69" i="5"/>
  <c r="O69" i="5"/>
  <c r="S69" i="5"/>
  <c r="W69" i="5"/>
  <c r="F70" i="5"/>
  <c r="J70" i="5"/>
  <c r="K70" i="5"/>
  <c r="N70" i="5"/>
  <c r="O70" i="5"/>
  <c r="S70" i="5"/>
  <c r="W70" i="5"/>
  <c r="F71" i="5"/>
  <c r="G71" i="5"/>
  <c r="J71" i="5"/>
  <c r="K71" i="5"/>
  <c r="N71" i="5"/>
  <c r="O71" i="5"/>
  <c r="S71" i="5"/>
  <c r="W71" i="5"/>
  <c r="F72" i="5"/>
  <c r="G72" i="5"/>
  <c r="U72" i="5" s="1"/>
  <c r="J72" i="5"/>
  <c r="K72" i="5"/>
  <c r="N72" i="5"/>
  <c r="O72" i="5"/>
  <c r="S72" i="5"/>
  <c r="W72" i="5"/>
  <c r="F73" i="5"/>
  <c r="G73" i="5"/>
  <c r="J73" i="5"/>
  <c r="K73" i="5"/>
  <c r="N73" i="5"/>
  <c r="O73" i="5"/>
  <c r="S73" i="5"/>
  <c r="W73" i="5"/>
  <c r="G74" i="5"/>
  <c r="U74" i="5" s="1"/>
  <c r="J74" i="5"/>
  <c r="K74" i="5"/>
  <c r="N74" i="5"/>
  <c r="O74" i="5"/>
  <c r="S74" i="5"/>
  <c r="W74" i="5"/>
  <c r="F75" i="5"/>
  <c r="G75" i="5"/>
  <c r="J75" i="5"/>
  <c r="K75" i="5"/>
  <c r="N75" i="5"/>
  <c r="O75" i="5"/>
  <c r="S75" i="5"/>
  <c r="W75" i="5"/>
  <c r="F76" i="5"/>
  <c r="G76" i="5"/>
  <c r="J76" i="5"/>
  <c r="K76" i="5"/>
  <c r="N76" i="5"/>
  <c r="O76" i="5"/>
  <c r="S76" i="5"/>
  <c r="U76" i="5"/>
  <c r="W76" i="5"/>
  <c r="F77" i="5"/>
  <c r="G77" i="5"/>
  <c r="J77" i="5"/>
  <c r="K77" i="5"/>
  <c r="N77" i="5"/>
  <c r="O77" i="5"/>
  <c r="S77" i="5"/>
  <c r="W77" i="5"/>
  <c r="F78" i="5"/>
  <c r="G78" i="5"/>
  <c r="U78" i="5" s="1"/>
  <c r="J78" i="5"/>
  <c r="K78" i="5"/>
  <c r="N78" i="5"/>
  <c r="O78" i="5"/>
  <c r="S78" i="5"/>
  <c r="W78" i="5"/>
  <c r="F79" i="5"/>
  <c r="G79" i="5"/>
  <c r="J79" i="5"/>
  <c r="K79" i="5"/>
  <c r="N79" i="5"/>
  <c r="O79" i="5"/>
  <c r="S79" i="5"/>
  <c r="W79" i="5"/>
  <c r="F80" i="5"/>
  <c r="G80" i="5"/>
  <c r="U80" i="5" s="1"/>
  <c r="J80" i="5"/>
  <c r="K80" i="5"/>
  <c r="N80" i="5"/>
  <c r="O80" i="5"/>
  <c r="S80" i="5"/>
  <c r="W80" i="5"/>
  <c r="F81" i="5"/>
  <c r="G81" i="5"/>
  <c r="J81" i="5"/>
  <c r="K81" i="5"/>
  <c r="N81" i="5"/>
  <c r="O81" i="5"/>
  <c r="S81" i="5"/>
  <c r="W81" i="5"/>
  <c r="F82" i="5"/>
  <c r="G82" i="5"/>
  <c r="U82" i="5" s="1"/>
  <c r="J82" i="5"/>
  <c r="K82" i="5"/>
  <c r="N82" i="5"/>
  <c r="O82" i="5"/>
  <c r="S82" i="5"/>
  <c r="W82" i="5"/>
  <c r="F83" i="5"/>
  <c r="G83" i="5"/>
  <c r="J83" i="5"/>
  <c r="K83" i="5"/>
  <c r="N83" i="5"/>
  <c r="O83" i="5"/>
  <c r="S83" i="5"/>
  <c r="W83" i="5"/>
  <c r="F84" i="5"/>
  <c r="G84" i="5"/>
  <c r="U84" i="5" s="1"/>
  <c r="J84" i="5"/>
  <c r="K84" i="5"/>
  <c r="N84" i="5"/>
  <c r="O84" i="5"/>
  <c r="S84" i="5"/>
  <c r="W84" i="5"/>
  <c r="F85" i="5"/>
  <c r="G85" i="5"/>
  <c r="J85" i="5"/>
  <c r="K85" i="5"/>
  <c r="N85" i="5"/>
  <c r="O85" i="5"/>
  <c r="S85" i="5"/>
  <c r="W85" i="5"/>
  <c r="F86" i="5"/>
  <c r="G86" i="5"/>
  <c r="U86" i="5" s="1"/>
  <c r="J86" i="5"/>
  <c r="K86" i="5"/>
  <c r="N86" i="5"/>
  <c r="O86" i="5"/>
  <c r="S86" i="5"/>
  <c r="W86" i="5"/>
  <c r="F87" i="5"/>
  <c r="G87" i="5"/>
  <c r="J87" i="5"/>
  <c r="K87" i="5"/>
  <c r="N87" i="5"/>
  <c r="O87" i="5"/>
  <c r="S87" i="5"/>
  <c r="W87" i="5"/>
  <c r="F88" i="5"/>
  <c r="G88" i="5"/>
  <c r="U88" i="5" s="1"/>
  <c r="J88" i="5"/>
  <c r="K88" i="5"/>
  <c r="N88" i="5"/>
  <c r="O88" i="5"/>
  <c r="S88" i="5"/>
  <c r="W88" i="5"/>
  <c r="F89" i="5"/>
  <c r="G89" i="5"/>
  <c r="J89" i="5"/>
  <c r="K89" i="5"/>
  <c r="N89" i="5"/>
  <c r="O89" i="5"/>
  <c r="S89" i="5"/>
  <c r="W89" i="5"/>
  <c r="F90" i="5"/>
  <c r="G90" i="5"/>
  <c r="U90" i="5" s="1"/>
  <c r="J90" i="5"/>
  <c r="K90" i="5"/>
  <c r="N90" i="5"/>
  <c r="O90" i="5"/>
  <c r="S90" i="5"/>
  <c r="W90" i="5"/>
  <c r="F91" i="5"/>
  <c r="G91" i="5"/>
  <c r="J91" i="5"/>
  <c r="K91" i="5"/>
  <c r="N91" i="5"/>
  <c r="O91" i="5"/>
  <c r="S91" i="5"/>
  <c r="W91" i="5"/>
  <c r="F92" i="5"/>
  <c r="G92" i="5"/>
  <c r="U92" i="5" s="1"/>
  <c r="J92" i="5"/>
  <c r="K92" i="5"/>
  <c r="N92" i="5"/>
  <c r="O92" i="5"/>
  <c r="S92" i="5"/>
  <c r="W92" i="5"/>
  <c r="F93" i="5"/>
  <c r="G93" i="5"/>
  <c r="J93" i="5"/>
  <c r="K93" i="5"/>
  <c r="N93" i="5"/>
  <c r="O93" i="5"/>
  <c r="S93" i="5"/>
  <c r="W93" i="5"/>
  <c r="F94" i="5"/>
  <c r="G94" i="5"/>
  <c r="U94" i="5" s="1"/>
  <c r="J94" i="5"/>
  <c r="K94" i="5"/>
  <c r="N94" i="5"/>
  <c r="O94" i="5"/>
  <c r="S94" i="5"/>
  <c r="W94" i="5"/>
  <c r="F95" i="5"/>
  <c r="G95" i="5"/>
  <c r="J95" i="5"/>
  <c r="K95" i="5"/>
  <c r="N95" i="5"/>
  <c r="O95" i="5"/>
  <c r="S95" i="5"/>
  <c r="W95" i="5"/>
  <c r="F96" i="5"/>
  <c r="G96" i="5"/>
  <c r="U96" i="5" s="1"/>
  <c r="J96" i="5"/>
  <c r="K96" i="5"/>
  <c r="N96" i="5"/>
  <c r="O96" i="5"/>
  <c r="S96" i="5"/>
  <c r="W96" i="5"/>
  <c r="F97" i="5"/>
  <c r="G97" i="5"/>
  <c r="J97" i="5"/>
  <c r="K97" i="5"/>
  <c r="N97" i="5"/>
  <c r="O97" i="5"/>
  <c r="S97" i="5"/>
  <c r="W97" i="5"/>
  <c r="F98" i="5"/>
  <c r="G98" i="5"/>
  <c r="U98" i="5" s="1"/>
  <c r="J98" i="5"/>
  <c r="K98" i="5"/>
  <c r="N98" i="5"/>
  <c r="O98" i="5"/>
  <c r="S98" i="5"/>
  <c r="W98" i="5"/>
  <c r="F99" i="5"/>
  <c r="G99" i="5"/>
  <c r="J99" i="5"/>
  <c r="K99" i="5"/>
  <c r="N99" i="5"/>
  <c r="O99" i="5"/>
  <c r="S99" i="5"/>
  <c r="W99" i="5"/>
  <c r="F100" i="5"/>
  <c r="G100" i="5"/>
  <c r="U100" i="5" s="1"/>
  <c r="J100" i="5"/>
  <c r="K100" i="5"/>
  <c r="N100" i="5"/>
  <c r="O100" i="5"/>
  <c r="S100" i="5"/>
  <c r="W100" i="5"/>
  <c r="F101" i="5"/>
  <c r="G101" i="5"/>
  <c r="J101" i="5"/>
  <c r="K101" i="5"/>
  <c r="N101" i="5"/>
  <c r="O101" i="5"/>
  <c r="S101" i="5"/>
  <c r="W101" i="5"/>
  <c r="F102" i="5"/>
  <c r="G102" i="5"/>
  <c r="U102" i="5" s="1"/>
  <c r="J102" i="5"/>
  <c r="K102" i="5"/>
  <c r="N102" i="5"/>
  <c r="O102" i="5"/>
  <c r="S102" i="5"/>
  <c r="W102" i="5"/>
  <c r="F103" i="5"/>
  <c r="G103" i="5"/>
  <c r="J103" i="5"/>
  <c r="K103" i="5"/>
  <c r="N103" i="5"/>
  <c r="O103" i="5"/>
  <c r="S103" i="5"/>
  <c r="W103" i="5"/>
  <c r="F104" i="5"/>
  <c r="G104" i="5"/>
  <c r="U104" i="5" s="1"/>
  <c r="J104" i="5"/>
  <c r="K104" i="5"/>
  <c r="N104" i="5"/>
  <c r="O104" i="5"/>
  <c r="S104" i="5"/>
  <c r="W104" i="5"/>
  <c r="F105" i="5"/>
  <c r="G105" i="5"/>
  <c r="J105" i="5"/>
  <c r="K105" i="5"/>
  <c r="N105" i="5"/>
  <c r="O105" i="5"/>
  <c r="S105" i="5"/>
  <c r="W105" i="5"/>
  <c r="F106" i="5"/>
  <c r="G106" i="5"/>
  <c r="U106" i="5" s="1"/>
  <c r="J106" i="5"/>
  <c r="K106" i="5"/>
  <c r="N106" i="5"/>
  <c r="O106" i="5"/>
  <c r="S106" i="5"/>
  <c r="W106" i="5"/>
  <c r="F107" i="5"/>
  <c r="G107" i="5"/>
  <c r="J107" i="5"/>
  <c r="K107" i="5"/>
  <c r="N107" i="5"/>
  <c r="O107" i="5"/>
  <c r="S107" i="5"/>
  <c r="W107" i="5"/>
  <c r="F108" i="5"/>
  <c r="G108" i="5"/>
  <c r="U108" i="5" s="1"/>
  <c r="J108" i="5"/>
  <c r="K108" i="5"/>
  <c r="N108" i="5"/>
  <c r="O108" i="5"/>
  <c r="S108" i="5"/>
  <c r="W108" i="5"/>
  <c r="F109" i="5"/>
  <c r="G109" i="5"/>
  <c r="J109" i="5"/>
  <c r="K109" i="5"/>
  <c r="N109" i="5"/>
  <c r="O109" i="5"/>
  <c r="S109" i="5"/>
  <c r="W109" i="5"/>
  <c r="F110" i="5"/>
  <c r="G110" i="5"/>
  <c r="U110" i="5" s="1"/>
  <c r="J110" i="5"/>
  <c r="K110" i="5"/>
  <c r="N110" i="5"/>
  <c r="O110" i="5"/>
  <c r="S110" i="5"/>
  <c r="W110" i="5"/>
  <c r="F111" i="5"/>
  <c r="G111" i="5"/>
  <c r="J111" i="5"/>
  <c r="K111" i="5"/>
  <c r="N111" i="5"/>
  <c r="O111" i="5"/>
  <c r="S111" i="5"/>
  <c r="W111" i="5"/>
  <c r="F112" i="5"/>
  <c r="G112" i="5"/>
  <c r="U112" i="5" s="1"/>
  <c r="J112" i="5"/>
  <c r="K112" i="5"/>
  <c r="N112" i="5"/>
  <c r="O112" i="5"/>
  <c r="S112" i="5"/>
  <c r="W112" i="5"/>
  <c r="F113" i="5"/>
  <c r="G113" i="5"/>
  <c r="J113" i="5"/>
  <c r="K113" i="5"/>
  <c r="N113" i="5"/>
  <c r="O113" i="5"/>
  <c r="S113" i="5"/>
  <c r="W113" i="5"/>
  <c r="F114" i="5"/>
  <c r="G114" i="5"/>
  <c r="U114" i="5" s="1"/>
  <c r="J114" i="5"/>
  <c r="K114" i="5"/>
  <c r="N114" i="5"/>
  <c r="O114" i="5"/>
  <c r="S114" i="5"/>
  <c r="W114" i="5"/>
  <c r="F115" i="5"/>
  <c r="G115" i="5"/>
  <c r="J115" i="5"/>
  <c r="K115" i="5"/>
  <c r="N115" i="5"/>
  <c r="O115" i="5"/>
  <c r="S115" i="5"/>
  <c r="W115" i="5"/>
  <c r="F116" i="5"/>
  <c r="G116" i="5"/>
  <c r="U116" i="5" s="1"/>
  <c r="J116" i="5"/>
  <c r="K116" i="5"/>
  <c r="N116" i="5"/>
  <c r="O116" i="5"/>
  <c r="S116" i="5"/>
  <c r="W116" i="5"/>
  <c r="F117" i="5"/>
  <c r="G117" i="5"/>
  <c r="J117" i="5"/>
  <c r="K117" i="5"/>
  <c r="N117" i="5"/>
  <c r="O117" i="5"/>
  <c r="S117" i="5"/>
  <c r="W117" i="5"/>
  <c r="F118" i="5"/>
  <c r="G118" i="5"/>
  <c r="U118" i="5" s="1"/>
  <c r="J118" i="5"/>
  <c r="K118" i="5"/>
  <c r="N118" i="5"/>
  <c r="O118" i="5"/>
  <c r="S118" i="5"/>
  <c r="W118" i="5"/>
  <c r="F119" i="5"/>
  <c r="G119" i="5"/>
  <c r="J119" i="5"/>
  <c r="K119" i="5"/>
  <c r="N119" i="5"/>
  <c r="O119" i="5"/>
  <c r="S119" i="5"/>
  <c r="W119" i="5"/>
  <c r="F120" i="5"/>
  <c r="G120" i="5"/>
  <c r="U120" i="5" s="1"/>
  <c r="J120" i="5"/>
  <c r="K120" i="5"/>
  <c r="N120" i="5"/>
  <c r="O120" i="5"/>
  <c r="S120" i="5"/>
  <c r="W120" i="5"/>
  <c r="F121" i="5"/>
  <c r="G121" i="5"/>
  <c r="J121" i="5"/>
  <c r="K121" i="5"/>
  <c r="N121" i="5"/>
  <c r="O121" i="5"/>
  <c r="S121" i="5"/>
  <c r="W121" i="5"/>
  <c r="F122" i="5"/>
  <c r="G122" i="5"/>
  <c r="U122" i="5" s="1"/>
  <c r="J122" i="5"/>
  <c r="K122" i="5"/>
  <c r="N122" i="5"/>
  <c r="O122" i="5"/>
  <c r="S122" i="5"/>
  <c r="W122" i="5"/>
  <c r="F123" i="5"/>
  <c r="G123" i="5"/>
  <c r="J123" i="5"/>
  <c r="K123" i="5"/>
  <c r="N123" i="5"/>
  <c r="O123" i="5"/>
  <c r="S123" i="5"/>
  <c r="W123" i="5"/>
  <c r="F124" i="5"/>
  <c r="G124" i="5"/>
  <c r="U124" i="5" s="1"/>
  <c r="J124" i="5"/>
  <c r="K124" i="5"/>
  <c r="N124" i="5"/>
  <c r="O124" i="5"/>
  <c r="S124" i="5"/>
  <c r="W124" i="5"/>
  <c r="F125" i="5"/>
  <c r="G125" i="5"/>
  <c r="J125" i="5"/>
  <c r="K125" i="5"/>
  <c r="N125" i="5"/>
  <c r="O125" i="5"/>
  <c r="S125" i="5"/>
  <c r="W125" i="5"/>
  <c r="F126" i="5"/>
  <c r="J126" i="5"/>
  <c r="K126" i="5"/>
  <c r="N126" i="5"/>
  <c r="O126" i="5"/>
  <c r="S126" i="5"/>
  <c r="W126" i="5"/>
  <c r="F127" i="5"/>
  <c r="G127" i="5"/>
  <c r="J127" i="5"/>
  <c r="K127" i="5"/>
  <c r="N127" i="5"/>
  <c r="O127" i="5"/>
  <c r="S127" i="5"/>
  <c r="W127" i="5"/>
  <c r="F128" i="5"/>
  <c r="G128" i="5"/>
  <c r="U128" i="5" s="1"/>
  <c r="J128" i="5"/>
  <c r="K128" i="5"/>
  <c r="N128" i="5"/>
  <c r="O128" i="5"/>
  <c r="S128" i="5"/>
  <c r="W128" i="5"/>
  <c r="F129" i="5"/>
  <c r="G129" i="5"/>
  <c r="U129" i="5" s="1"/>
  <c r="J129" i="5"/>
  <c r="K129" i="5"/>
  <c r="N129" i="5"/>
  <c r="O129" i="5"/>
  <c r="S129" i="5"/>
  <c r="W129" i="5"/>
  <c r="F130" i="5"/>
  <c r="J130" i="5"/>
  <c r="K130" i="5"/>
  <c r="N130" i="5"/>
  <c r="O130" i="5"/>
  <c r="S130" i="5"/>
  <c r="W130" i="5"/>
  <c r="F131" i="5"/>
  <c r="G131" i="5"/>
  <c r="J131" i="5"/>
  <c r="K131" i="5"/>
  <c r="N131" i="5"/>
  <c r="O131" i="5"/>
  <c r="S131" i="5"/>
  <c r="W131" i="5"/>
  <c r="F132" i="5"/>
  <c r="G132" i="5"/>
  <c r="U132" i="5" s="1"/>
  <c r="J132" i="5"/>
  <c r="K132" i="5"/>
  <c r="N132" i="5"/>
  <c r="O132" i="5"/>
  <c r="S132" i="5"/>
  <c r="W132" i="5"/>
  <c r="F133" i="5"/>
  <c r="G133" i="5"/>
  <c r="U133" i="5" s="1"/>
  <c r="J133" i="5"/>
  <c r="K133" i="5"/>
  <c r="N133" i="5"/>
  <c r="O133" i="5"/>
  <c r="S133" i="5"/>
  <c r="W133" i="5"/>
  <c r="F134" i="5"/>
  <c r="J134" i="5"/>
  <c r="K134" i="5"/>
  <c r="N134" i="5"/>
  <c r="O134" i="5"/>
  <c r="S134" i="5"/>
  <c r="W134" i="5"/>
  <c r="F135" i="5"/>
  <c r="G135" i="5"/>
  <c r="U135" i="5" s="1"/>
  <c r="J135" i="5"/>
  <c r="K135" i="5"/>
  <c r="N135" i="5"/>
  <c r="O135" i="5"/>
  <c r="S135" i="5"/>
  <c r="W135" i="5"/>
  <c r="F136" i="5"/>
  <c r="G136" i="5"/>
  <c r="J136" i="5"/>
  <c r="K136" i="5"/>
  <c r="N136" i="5"/>
  <c r="O136" i="5"/>
  <c r="S136" i="5"/>
  <c r="W136" i="5"/>
  <c r="F137" i="5"/>
  <c r="G137" i="5"/>
  <c r="U137" i="5" s="1"/>
  <c r="J137" i="5"/>
  <c r="K137" i="5"/>
  <c r="N137" i="5"/>
  <c r="O137" i="5"/>
  <c r="S137" i="5"/>
  <c r="W137" i="5"/>
  <c r="F138" i="5"/>
  <c r="G138" i="5"/>
  <c r="J138" i="5"/>
  <c r="K138" i="5"/>
  <c r="N138" i="5"/>
  <c r="O138" i="5"/>
  <c r="S138" i="5"/>
  <c r="W138" i="5"/>
  <c r="F139" i="5"/>
  <c r="G139" i="5"/>
  <c r="U139" i="5" s="1"/>
  <c r="J139" i="5"/>
  <c r="K139" i="5"/>
  <c r="N139" i="5"/>
  <c r="O139" i="5"/>
  <c r="S139" i="5"/>
  <c r="W139" i="5"/>
  <c r="F140" i="5"/>
  <c r="G140" i="5"/>
  <c r="J140" i="5"/>
  <c r="K140" i="5"/>
  <c r="N140" i="5"/>
  <c r="O140" i="5"/>
  <c r="S140" i="5"/>
  <c r="W140" i="5"/>
  <c r="F141" i="5"/>
  <c r="G141" i="5"/>
  <c r="U141" i="5" s="1"/>
  <c r="J141" i="5"/>
  <c r="K141" i="5"/>
  <c r="N141" i="5"/>
  <c r="O141" i="5"/>
  <c r="S141" i="5"/>
  <c r="W141" i="5"/>
  <c r="F142" i="5"/>
  <c r="G142" i="5"/>
  <c r="J142" i="5"/>
  <c r="K142" i="5"/>
  <c r="N142" i="5"/>
  <c r="O142" i="5"/>
  <c r="S142" i="5"/>
  <c r="W142" i="5"/>
  <c r="F143" i="5"/>
  <c r="G143" i="5"/>
  <c r="U143" i="5" s="1"/>
  <c r="J143" i="5"/>
  <c r="K143" i="5"/>
  <c r="N143" i="5"/>
  <c r="O143" i="5"/>
  <c r="S143" i="5"/>
  <c r="W143" i="5"/>
  <c r="F144" i="5"/>
  <c r="G144" i="5"/>
  <c r="J144" i="5"/>
  <c r="K144" i="5"/>
  <c r="N144" i="5"/>
  <c r="O144" i="5"/>
  <c r="S144" i="5"/>
  <c r="W144" i="5"/>
  <c r="F145" i="5"/>
  <c r="G145" i="5"/>
  <c r="U145" i="5" s="1"/>
  <c r="J145" i="5"/>
  <c r="K145" i="5"/>
  <c r="N145" i="5"/>
  <c r="O145" i="5"/>
  <c r="S145" i="5"/>
  <c r="W145" i="5"/>
  <c r="F146" i="5"/>
  <c r="G146" i="5"/>
  <c r="J146" i="5"/>
  <c r="K146" i="5"/>
  <c r="N146" i="5"/>
  <c r="O146" i="5"/>
  <c r="S146" i="5"/>
  <c r="W146" i="5"/>
  <c r="F147" i="5"/>
  <c r="G147" i="5"/>
  <c r="U147" i="5" s="1"/>
  <c r="J147" i="5"/>
  <c r="K147" i="5"/>
  <c r="N147" i="5"/>
  <c r="O147" i="5"/>
  <c r="S147" i="5"/>
  <c r="W147" i="5"/>
  <c r="F148" i="5"/>
  <c r="G148" i="5"/>
  <c r="J148" i="5"/>
  <c r="K148" i="5"/>
  <c r="N148" i="5"/>
  <c r="O148" i="5"/>
  <c r="S148" i="5"/>
  <c r="W148" i="5"/>
  <c r="F149" i="5"/>
  <c r="G149" i="5"/>
  <c r="U149" i="5" s="1"/>
  <c r="J149" i="5"/>
  <c r="K149" i="5"/>
  <c r="N149" i="5"/>
  <c r="O149" i="5"/>
  <c r="S149" i="5"/>
  <c r="W149" i="5"/>
  <c r="F150" i="5"/>
  <c r="G150" i="5"/>
  <c r="J150" i="5"/>
  <c r="K150" i="5"/>
  <c r="N150" i="5"/>
  <c r="O150" i="5"/>
  <c r="S150" i="5"/>
  <c r="W150" i="5"/>
  <c r="F151" i="5"/>
  <c r="G151" i="5"/>
  <c r="U151" i="5" s="1"/>
  <c r="J151" i="5"/>
  <c r="K151" i="5"/>
  <c r="N151" i="5"/>
  <c r="O151" i="5"/>
  <c r="S151" i="5"/>
  <c r="W151" i="5"/>
  <c r="F152" i="5"/>
  <c r="G152" i="5"/>
  <c r="J152" i="5"/>
  <c r="K152" i="5"/>
  <c r="N152" i="5"/>
  <c r="O152" i="5"/>
  <c r="S152" i="5"/>
  <c r="W152" i="5"/>
  <c r="F153" i="5"/>
  <c r="G153" i="5"/>
  <c r="U153" i="5" s="1"/>
  <c r="J153" i="5"/>
  <c r="K153" i="5"/>
  <c r="N153" i="5"/>
  <c r="O153" i="5"/>
  <c r="S153" i="5"/>
  <c r="W153" i="5"/>
  <c r="F154" i="5"/>
  <c r="G154" i="5"/>
  <c r="J154" i="5"/>
  <c r="K154" i="5"/>
  <c r="N154" i="5"/>
  <c r="O154" i="5"/>
  <c r="S154" i="5"/>
  <c r="W154" i="5"/>
  <c r="F155" i="5"/>
  <c r="G155" i="5"/>
  <c r="U155" i="5" s="1"/>
  <c r="J155" i="5"/>
  <c r="K155" i="5"/>
  <c r="N155" i="5"/>
  <c r="O155" i="5"/>
  <c r="S155" i="5"/>
  <c r="W155" i="5"/>
  <c r="F156" i="5"/>
  <c r="G156" i="5"/>
  <c r="U156" i="5" s="1"/>
  <c r="J156" i="5"/>
  <c r="K156" i="5"/>
  <c r="N156" i="5"/>
  <c r="O156" i="5"/>
  <c r="S156" i="5"/>
  <c r="W156" i="5"/>
  <c r="F157" i="5"/>
  <c r="G157" i="5"/>
  <c r="U157" i="5" s="1"/>
  <c r="J157" i="5"/>
  <c r="K157" i="5"/>
  <c r="N157" i="5"/>
  <c r="O157" i="5"/>
  <c r="S157" i="5"/>
  <c r="W157" i="5"/>
  <c r="F158" i="5"/>
  <c r="G158" i="5"/>
  <c r="J158" i="5"/>
  <c r="K158" i="5"/>
  <c r="N158" i="5"/>
  <c r="O158" i="5"/>
  <c r="S158" i="5"/>
  <c r="W158" i="5"/>
  <c r="F159" i="5"/>
  <c r="G159" i="5"/>
  <c r="U159" i="5" s="1"/>
  <c r="J159" i="5"/>
  <c r="K159" i="5"/>
  <c r="N159" i="5"/>
  <c r="O159" i="5"/>
  <c r="S159" i="5"/>
  <c r="W159" i="5"/>
  <c r="F160" i="5"/>
  <c r="G160" i="5"/>
  <c r="J160" i="5"/>
  <c r="K160" i="5"/>
  <c r="N160" i="5"/>
  <c r="O160" i="5"/>
  <c r="S160" i="5"/>
  <c r="W160" i="5"/>
  <c r="F161" i="5"/>
  <c r="G161" i="5"/>
  <c r="U161" i="5" s="1"/>
  <c r="J161" i="5"/>
  <c r="K161" i="5"/>
  <c r="N161" i="5"/>
  <c r="O161" i="5"/>
  <c r="S161" i="5"/>
  <c r="W161" i="5"/>
  <c r="F162" i="5"/>
  <c r="G162" i="5"/>
  <c r="J162" i="5"/>
  <c r="K162" i="5"/>
  <c r="N162" i="5"/>
  <c r="O162" i="5"/>
  <c r="S162" i="5"/>
  <c r="W162" i="5"/>
  <c r="F163" i="5"/>
  <c r="G163" i="5"/>
  <c r="U163" i="5" s="1"/>
  <c r="J163" i="5"/>
  <c r="K163" i="5"/>
  <c r="N163" i="5"/>
  <c r="O163" i="5"/>
  <c r="S163" i="5"/>
  <c r="W163" i="5"/>
  <c r="F164" i="5"/>
  <c r="G164" i="5"/>
  <c r="J164" i="5"/>
  <c r="K164" i="5"/>
  <c r="N164" i="5"/>
  <c r="O164" i="5"/>
  <c r="S164" i="5"/>
  <c r="W164" i="5"/>
  <c r="F165" i="5"/>
  <c r="G165" i="5"/>
  <c r="U165" i="5" s="1"/>
  <c r="J165" i="5"/>
  <c r="K165" i="5"/>
  <c r="N165" i="5"/>
  <c r="O165" i="5"/>
  <c r="S165" i="5"/>
  <c r="W165" i="5"/>
  <c r="F166" i="5"/>
  <c r="G166" i="5"/>
  <c r="J166" i="5"/>
  <c r="K166" i="5"/>
  <c r="N166" i="5"/>
  <c r="O166" i="5"/>
  <c r="S166" i="5"/>
  <c r="W166" i="5"/>
  <c r="F167" i="5"/>
  <c r="G167" i="5"/>
  <c r="U167" i="5" s="1"/>
  <c r="J167" i="5"/>
  <c r="K167" i="5"/>
  <c r="N167" i="5"/>
  <c r="O167" i="5"/>
  <c r="S167" i="5"/>
  <c r="W167" i="5"/>
  <c r="F168" i="5"/>
  <c r="G168" i="5"/>
  <c r="J168" i="5"/>
  <c r="K168" i="5"/>
  <c r="N168" i="5"/>
  <c r="O168" i="5"/>
  <c r="S168" i="5"/>
  <c r="W168" i="5"/>
  <c r="F169" i="5"/>
  <c r="G169" i="5"/>
  <c r="U169" i="5" s="1"/>
  <c r="J169" i="5"/>
  <c r="K169" i="5"/>
  <c r="N169" i="5"/>
  <c r="O169" i="5"/>
  <c r="S169" i="5"/>
  <c r="W169" i="5"/>
  <c r="F170" i="5"/>
  <c r="G170" i="5"/>
  <c r="J170" i="5"/>
  <c r="K170" i="5"/>
  <c r="N170" i="5"/>
  <c r="O170" i="5"/>
  <c r="S170" i="5"/>
  <c r="W170" i="5"/>
  <c r="F171" i="5"/>
  <c r="G171" i="5"/>
  <c r="U171" i="5" s="1"/>
  <c r="J171" i="5"/>
  <c r="K171" i="5"/>
  <c r="N171" i="5"/>
  <c r="O171" i="5"/>
  <c r="S171" i="5"/>
  <c r="W171" i="5"/>
  <c r="F172" i="5"/>
  <c r="G172" i="5"/>
  <c r="J172" i="5"/>
  <c r="K172" i="5"/>
  <c r="N172" i="5"/>
  <c r="O172" i="5"/>
  <c r="S172" i="5"/>
  <c r="W172" i="5"/>
  <c r="F173" i="5"/>
  <c r="G173" i="5"/>
  <c r="U173" i="5" s="1"/>
  <c r="J173" i="5"/>
  <c r="K173" i="5"/>
  <c r="N173" i="5"/>
  <c r="O173" i="5"/>
  <c r="S173" i="5"/>
  <c r="W173" i="5"/>
  <c r="F174" i="5"/>
  <c r="G174" i="5"/>
  <c r="J174" i="5"/>
  <c r="K174" i="5"/>
  <c r="N174" i="5"/>
  <c r="O174" i="5"/>
  <c r="S174" i="5"/>
  <c r="W174" i="5"/>
  <c r="F175" i="5"/>
  <c r="G175" i="5"/>
  <c r="U175" i="5" s="1"/>
  <c r="J175" i="5"/>
  <c r="K175" i="5"/>
  <c r="N175" i="5"/>
  <c r="O175" i="5"/>
  <c r="S175" i="5"/>
  <c r="W175" i="5"/>
  <c r="F176" i="5"/>
  <c r="G176" i="5"/>
  <c r="J176" i="5"/>
  <c r="K176" i="5"/>
  <c r="N176" i="5"/>
  <c r="O176" i="5"/>
  <c r="S176" i="5"/>
  <c r="W176" i="5"/>
  <c r="F177" i="5"/>
  <c r="G177" i="5"/>
  <c r="U177" i="5" s="1"/>
  <c r="J177" i="5"/>
  <c r="K177" i="5"/>
  <c r="N177" i="5"/>
  <c r="O177" i="5"/>
  <c r="S177" i="5"/>
  <c r="W177" i="5"/>
  <c r="F178" i="5"/>
  <c r="G178" i="5"/>
  <c r="J178" i="5"/>
  <c r="K178" i="5"/>
  <c r="N178" i="5"/>
  <c r="O178" i="5"/>
  <c r="S178" i="5"/>
  <c r="W178" i="5"/>
  <c r="F179" i="5"/>
  <c r="G179" i="5"/>
  <c r="U179" i="5" s="1"/>
  <c r="J179" i="5"/>
  <c r="K179" i="5"/>
  <c r="N179" i="5"/>
  <c r="O179" i="5"/>
  <c r="S179" i="5"/>
  <c r="W179" i="5"/>
  <c r="F180" i="5"/>
  <c r="G180" i="5"/>
  <c r="U180" i="5" s="1"/>
  <c r="J180" i="5"/>
  <c r="K180" i="5"/>
  <c r="N180" i="5"/>
  <c r="O180" i="5"/>
  <c r="S180" i="5"/>
  <c r="W180" i="5"/>
  <c r="F181" i="5"/>
  <c r="G181" i="5"/>
  <c r="J181" i="5"/>
  <c r="K181" i="5"/>
  <c r="N181" i="5"/>
  <c r="O181" i="5"/>
  <c r="S181" i="5"/>
  <c r="W181" i="5"/>
  <c r="F182" i="5"/>
  <c r="G182" i="5"/>
  <c r="U182" i="5" s="1"/>
  <c r="J182" i="5"/>
  <c r="K182" i="5"/>
  <c r="N182" i="5"/>
  <c r="O182" i="5"/>
  <c r="S182" i="5"/>
  <c r="W182" i="5"/>
  <c r="F183" i="5"/>
  <c r="G183" i="5"/>
  <c r="U183" i="5" s="1"/>
  <c r="J183" i="5"/>
  <c r="K183" i="5"/>
  <c r="N183" i="5"/>
  <c r="O183" i="5"/>
  <c r="S183" i="5"/>
  <c r="W183" i="5"/>
  <c r="F184" i="5"/>
  <c r="G184" i="5"/>
  <c r="U184" i="5" s="1"/>
  <c r="J184" i="5"/>
  <c r="K184" i="5"/>
  <c r="N184" i="5"/>
  <c r="O184" i="5"/>
  <c r="S184" i="5"/>
  <c r="W184" i="5"/>
  <c r="F185" i="5"/>
  <c r="G185" i="5"/>
  <c r="J185" i="5"/>
  <c r="K185" i="5"/>
  <c r="N185" i="5"/>
  <c r="O185" i="5"/>
  <c r="S185" i="5"/>
  <c r="W185" i="5"/>
  <c r="F186" i="5"/>
  <c r="G186" i="5"/>
  <c r="U186" i="5" s="1"/>
  <c r="J186" i="5"/>
  <c r="K186" i="5"/>
  <c r="N186" i="5"/>
  <c r="O186" i="5"/>
  <c r="S186" i="5"/>
  <c r="W186" i="5"/>
  <c r="F187" i="5"/>
  <c r="G187" i="5"/>
  <c r="U187" i="5" s="1"/>
  <c r="J187" i="5"/>
  <c r="K187" i="5"/>
  <c r="N187" i="5"/>
  <c r="O187" i="5"/>
  <c r="S187" i="5"/>
  <c r="W187" i="5"/>
  <c r="F188" i="5"/>
  <c r="G188" i="5"/>
  <c r="U188" i="5" s="1"/>
  <c r="J188" i="5"/>
  <c r="K188" i="5"/>
  <c r="N188" i="5"/>
  <c r="O188" i="5"/>
  <c r="S188" i="5"/>
  <c r="W188" i="5"/>
  <c r="F189" i="5"/>
  <c r="G189" i="5"/>
  <c r="J189" i="5"/>
  <c r="K189" i="5"/>
  <c r="N189" i="5"/>
  <c r="O189" i="5"/>
  <c r="S189" i="5"/>
  <c r="W189" i="5"/>
  <c r="F190" i="5"/>
  <c r="G190" i="5"/>
  <c r="U190" i="5" s="1"/>
  <c r="J190" i="5"/>
  <c r="K190" i="5"/>
  <c r="N190" i="5"/>
  <c r="O190" i="5"/>
  <c r="S190" i="5"/>
  <c r="W190" i="5"/>
  <c r="F191" i="5"/>
  <c r="G191" i="5"/>
  <c r="U191" i="5" s="1"/>
  <c r="J191" i="5"/>
  <c r="K191" i="5"/>
  <c r="N191" i="5"/>
  <c r="O191" i="5"/>
  <c r="S191" i="5"/>
  <c r="W191" i="5"/>
  <c r="F192" i="5"/>
  <c r="G192" i="5"/>
  <c r="U192" i="5" s="1"/>
  <c r="J192" i="5"/>
  <c r="K192" i="5"/>
  <c r="N192" i="5"/>
  <c r="O192" i="5"/>
  <c r="S192" i="5"/>
  <c r="W192" i="5"/>
  <c r="F193" i="5"/>
  <c r="G193" i="5"/>
  <c r="J193" i="5"/>
  <c r="K193" i="5"/>
  <c r="N193" i="5"/>
  <c r="O193" i="5"/>
  <c r="S193" i="5"/>
  <c r="W193" i="5"/>
  <c r="F194" i="5"/>
  <c r="G194" i="5"/>
  <c r="U194" i="5" s="1"/>
  <c r="J194" i="5"/>
  <c r="K194" i="5"/>
  <c r="N194" i="5"/>
  <c r="O194" i="5"/>
  <c r="S194" i="5"/>
  <c r="W194" i="5"/>
  <c r="F195" i="5"/>
  <c r="G195" i="5"/>
  <c r="U195" i="5" s="1"/>
  <c r="J195" i="5"/>
  <c r="K195" i="5"/>
  <c r="N195" i="5"/>
  <c r="O195" i="5"/>
  <c r="S195" i="5"/>
  <c r="W195" i="5"/>
  <c r="F196" i="5"/>
  <c r="G196" i="5"/>
  <c r="U196" i="5" s="1"/>
  <c r="J196" i="5"/>
  <c r="K196" i="5"/>
  <c r="N196" i="5"/>
  <c r="O196" i="5"/>
  <c r="S196" i="5"/>
  <c r="W196" i="5"/>
  <c r="F197" i="5"/>
  <c r="G197" i="5"/>
  <c r="J197" i="5"/>
  <c r="K197" i="5"/>
  <c r="N197" i="5"/>
  <c r="O197" i="5"/>
  <c r="S197" i="5"/>
  <c r="W197" i="5"/>
  <c r="F198" i="5"/>
  <c r="G198" i="5"/>
  <c r="U198" i="5" s="1"/>
  <c r="J198" i="5"/>
  <c r="K198" i="5"/>
  <c r="N198" i="5"/>
  <c r="O198" i="5"/>
  <c r="S198" i="5"/>
  <c r="W198" i="5"/>
  <c r="F199" i="5"/>
  <c r="G199" i="5"/>
  <c r="U199" i="5" s="1"/>
  <c r="J199" i="5"/>
  <c r="K199" i="5"/>
  <c r="N199" i="5"/>
  <c r="O199" i="5"/>
  <c r="S199" i="5"/>
  <c r="W199" i="5"/>
  <c r="F200" i="5"/>
  <c r="G200" i="5"/>
  <c r="U200" i="5" s="1"/>
  <c r="J200" i="5"/>
  <c r="K200" i="5"/>
  <c r="N200" i="5"/>
  <c r="O200" i="5"/>
  <c r="S200" i="5"/>
  <c r="W200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4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4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4" i="5"/>
  <c r="AW12" i="5"/>
  <c r="K4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G9" i="5"/>
  <c r="U9" i="5" s="1"/>
  <c r="S5" i="5"/>
  <c r="F5" i="5"/>
  <c r="S6" i="5"/>
  <c r="S7" i="5"/>
  <c r="S8" i="5"/>
  <c r="S4" i="5"/>
  <c r="W33" i="5"/>
  <c r="G33" i="5"/>
  <c r="U33" i="5" s="1"/>
  <c r="F33" i="5"/>
  <c r="W32" i="5"/>
  <c r="G32" i="5"/>
  <c r="F32" i="5"/>
  <c r="W31" i="5"/>
  <c r="G31" i="5"/>
  <c r="U31" i="5" s="1"/>
  <c r="F31" i="5"/>
  <c r="W30" i="5"/>
  <c r="G30" i="5"/>
  <c r="U30" i="5" s="1"/>
  <c r="F30" i="5"/>
  <c r="W29" i="5"/>
  <c r="G29" i="5"/>
  <c r="U29" i="5" s="1"/>
  <c r="F29" i="5"/>
  <c r="W28" i="5"/>
  <c r="G28" i="5"/>
  <c r="F28" i="5"/>
  <c r="W27" i="5"/>
  <c r="G27" i="5"/>
  <c r="U27" i="5" s="1"/>
  <c r="F27" i="5"/>
  <c r="W26" i="5"/>
  <c r="G26" i="5"/>
  <c r="U26" i="5" s="1"/>
  <c r="F26" i="5"/>
  <c r="W25" i="5"/>
  <c r="G25" i="5"/>
  <c r="U25" i="5" s="1"/>
  <c r="F25" i="5"/>
  <c r="W24" i="5"/>
  <c r="G24" i="5"/>
  <c r="F24" i="5"/>
  <c r="W23" i="5"/>
  <c r="G23" i="5"/>
  <c r="F23" i="5"/>
  <c r="W22" i="5"/>
  <c r="G22" i="5"/>
  <c r="F22" i="5"/>
  <c r="W21" i="5"/>
  <c r="G21" i="5"/>
  <c r="F21" i="5"/>
  <c r="W20" i="5"/>
  <c r="G20" i="5"/>
  <c r="F20" i="5"/>
  <c r="W19" i="5"/>
  <c r="G19" i="5"/>
  <c r="F19" i="5"/>
  <c r="W18" i="5"/>
  <c r="G18" i="5"/>
  <c r="F18" i="5"/>
  <c r="W17" i="5"/>
  <c r="G17" i="5"/>
  <c r="F17" i="5"/>
  <c r="W16" i="5"/>
  <c r="G16" i="5"/>
  <c r="F16" i="5"/>
  <c r="W15" i="5"/>
  <c r="G15" i="5"/>
  <c r="P15" i="5" s="1"/>
  <c r="Q15" i="5" s="1"/>
  <c r="F15" i="5"/>
  <c r="W14" i="5"/>
  <c r="G14" i="5"/>
  <c r="F14" i="5"/>
  <c r="W13" i="5"/>
  <c r="G13" i="5"/>
  <c r="F13" i="5"/>
  <c r="W12" i="5"/>
  <c r="G12" i="5"/>
  <c r="F12" i="5"/>
  <c r="W11" i="5"/>
  <c r="G11" i="5"/>
  <c r="U11" i="5" s="1"/>
  <c r="W10" i="5"/>
  <c r="G10" i="5"/>
  <c r="F10" i="5"/>
  <c r="W9" i="5"/>
  <c r="F9" i="5"/>
  <c r="W8" i="5"/>
  <c r="W7" i="5"/>
  <c r="W6" i="5"/>
  <c r="W5" i="5"/>
  <c r="G5" i="5"/>
  <c r="U5" i="5" s="1"/>
  <c r="W4" i="5"/>
  <c r="W204" i="5" l="1"/>
  <c r="W204" i="6"/>
  <c r="G8" i="7"/>
  <c r="F11" i="6"/>
  <c r="G9" i="9"/>
  <c r="BF6" i="9" s="1"/>
  <c r="G10" i="9"/>
  <c r="U10" i="9" s="1"/>
  <c r="G11" i="9"/>
  <c r="U11" i="9" s="1"/>
  <c r="F11" i="7"/>
  <c r="BF10" i="9"/>
  <c r="G4" i="9"/>
  <c r="U4" i="9" s="1"/>
  <c r="F42" i="11"/>
  <c r="F106" i="11"/>
  <c r="F74" i="11"/>
  <c r="G142" i="11"/>
  <c r="G162" i="11"/>
  <c r="F170" i="11"/>
  <c r="P38" i="6"/>
  <c r="Q38" i="6" s="1"/>
  <c r="F66" i="11"/>
  <c r="G174" i="11"/>
  <c r="P162" i="9"/>
  <c r="Q162" i="9" s="1"/>
  <c r="U162" i="9"/>
  <c r="G202" i="11"/>
  <c r="P202" i="11" s="1"/>
  <c r="Q202" i="11" s="1"/>
  <c r="F202" i="11"/>
  <c r="G194" i="11"/>
  <c r="F194" i="11"/>
  <c r="F190" i="11"/>
  <c r="G190" i="11"/>
  <c r="P190" i="11" s="1"/>
  <c r="Q190" i="11" s="1"/>
  <c r="G182" i="11"/>
  <c r="F182" i="11"/>
  <c r="G166" i="11"/>
  <c r="P166" i="11" s="1"/>
  <c r="Q166" i="11" s="1"/>
  <c r="F166" i="11"/>
  <c r="G150" i="11"/>
  <c r="F150" i="11"/>
  <c r="G134" i="11"/>
  <c r="F134" i="11"/>
  <c r="G118" i="11"/>
  <c r="U118" i="11" s="1"/>
  <c r="F118" i="11"/>
  <c r="G110" i="11"/>
  <c r="U110" i="11" s="1"/>
  <c r="F110" i="11"/>
  <c r="G102" i="11"/>
  <c r="U102" i="11" s="1"/>
  <c r="F102" i="11"/>
  <c r="G94" i="11"/>
  <c r="U94" i="11" s="1"/>
  <c r="F94" i="11"/>
  <c r="G86" i="11"/>
  <c r="F86" i="11"/>
  <c r="G78" i="11"/>
  <c r="U78" i="11" s="1"/>
  <c r="F78" i="11"/>
  <c r="G70" i="11"/>
  <c r="U70" i="11" s="1"/>
  <c r="F70" i="11"/>
  <c r="G62" i="11"/>
  <c r="U62" i="11" s="1"/>
  <c r="F62" i="11"/>
  <c r="G54" i="11"/>
  <c r="U54" i="11" s="1"/>
  <c r="F54" i="11"/>
  <c r="G46" i="11"/>
  <c r="U46" i="11" s="1"/>
  <c r="F46" i="11"/>
  <c r="G38" i="11"/>
  <c r="U38" i="11" s="1"/>
  <c r="F38" i="11"/>
  <c r="G30" i="11"/>
  <c r="U30" i="11" s="1"/>
  <c r="F30" i="11"/>
  <c r="G22" i="11"/>
  <c r="U22" i="11" s="1"/>
  <c r="F22" i="11"/>
  <c r="G10" i="11"/>
  <c r="U10" i="11" s="1"/>
  <c r="F10" i="11"/>
  <c r="F109" i="7"/>
  <c r="G109" i="7"/>
  <c r="U109" i="7" s="1"/>
  <c r="F117" i="7"/>
  <c r="G117" i="7"/>
  <c r="U117" i="7" s="1"/>
  <c r="F125" i="7"/>
  <c r="G125" i="7"/>
  <c r="P125" i="7" s="1"/>
  <c r="Q125" i="7" s="1"/>
  <c r="F149" i="7"/>
  <c r="G149" i="7"/>
  <c r="U149" i="7" s="1"/>
  <c r="F157" i="7"/>
  <c r="G157" i="7"/>
  <c r="U157" i="7" s="1"/>
  <c r="F37" i="6"/>
  <c r="F41" i="6"/>
  <c r="F57" i="6"/>
  <c r="G61" i="6"/>
  <c r="U61" i="6" s="1"/>
  <c r="F65" i="6"/>
  <c r="F69" i="6"/>
  <c r="F73" i="6"/>
  <c r="F77" i="6"/>
  <c r="F81" i="6"/>
  <c r="F85" i="6"/>
  <c r="F89" i="6"/>
  <c r="F93" i="6"/>
  <c r="F97" i="6"/>
  <c r="F101" i="6"/>
  <c r="F105" i="6"/>
  <c r="F109" i="6"/>
  <c r="F113" i="6"/>
  <c r="F117" i="6"/>
  <c r="F121" i="6"/>
  <c r="F129" i="6"/>
  <c r="F173" i="6"/>
  <c r="F189" i="6"/>
  <c r="F9" i="7"/>
  <c r="G13" i="7"/>
  <c r="G29" i="7"/>
  <c r="P29" i="7" s="1"/>
  <c r="Q29" i="7" s="1"/>
  <c r="G45" i="7"/>
  <c r="U45" i="7" s="1"/>
  <c r="G81" i="7"/>
  <c r="U81" i="7" s="1"/>
  <c r="G97" i="7"/>
  <c r="U97" i="7" s="1"/>
  <c r="G121" i="7"/>
  <c r="U121" i="7" s="1"/>
  <c r="G169" i="7"/>
  <c r="U169" i="7" s="1"/>
  <c r="G185" i="7"/>
  <c r="G201" i="7"/>
  <c r="P201" i="7" s="1"/>
  <c r="Q201" i="7" s="1"/>
  <c r="K5" i="9"/>
  <c r="H5" i="11"/>
  <c r="K5" i="11" s="1"/>
  <c r="H5" i="5"/>
  <c r="K5" i="5" s="1"/>
  <c r="J5" i="6"/>
  <c r="J5" i="9"/>
  <c r="F26" i="11"/>
  <c r="F58" i="11"/>
  <c r="F90" i="11"/>
  <c r="F122" i="11"/>
  <c r="G146" i="11"/>
  <c r="F154" i="11"/>
  <c r="G178" i="11"/>
  <c r="F186" i="11"/>
  <c r="P35" i="6"/>
  <c r="Q35" i="6" s="1"/>
  <c r="F53" i="6"/>
  <c r="F125" i="6"/>
  <c r="F169" i="6"/>
  <c r="F185" i="6"/>
  <c r="F201" i="6"/>
  <c r="G25" i="7"/>
  <c r="U25" i="7" s="1"/>
  <c r="G41" i="7"/>
  <c r="U41" i="7" s="1"/>
  <c r="G77" i="7"/>
  <c r="U77" i="7" s="1"/>
  <c r="G93" i="7"/>
  <c r="U93" i="7" s="1"/>
  <c r="G113" i="7"/>
  <c r="U113" i="7" s="1"/>
  <c r="G153" i="7"/>
  <c r="G165" i="7"/>
  <c r="G181" i="7"/>
  <c r="P181" i="7" s="1"/>
  <c r="Q181" i="7" s="1"/>
  <c r="G197" i="7"/>
  <c r="U197" i="7" s="1"/>
  <c r="N5" i="9"/>
  <c r="L5" i="11"/>
  <c r="O5" i="11" s="1"/>
  <c r="L5" i="5"/>
  <c r="N5" i="5" s="1"/>
  <c r="O5" i="7"/>
  <c r="O6" i="9"/>
  <c r="L6" i="11"/>
  <c r="O6" i="11" s="1"/>
  <c r="L6" i="5"/>
  <c r="N6" i="5" s="1"/>
  <c r="N6" i="6"/>
  <c r="O6" i="7"/>
  <c r="N6" i="9"/>
  <c r="F18" i="11"/>
  <c r="F50" i="11"/>
  <c r="F82" i="11"/>
  <c r="F114" i="11"/>
  <c r="G126" i="11"/>
  <c r="P126" i="11" s="1"/>
  <c r="Q126" i="11" s="1"/>
  <c r="G158" i="11"/>
  <c r="O7" i="9"/>
  <c r="L7" i="11"/>
  <c r="N7" i="11" s="1"/>
  <c r="L7" i="5"/>
  <c r="O7" i="5" s="1"/>
  <c r="O7" i="6"/>
  <c r="O7" i="7"/>
  <c r="G197" i="11"/>
  <c r="P197" i="11" s="1"/>
  <c r="Q197" i="11" s="1"/>
  <c r="F197" i="11"/>
  <c r="G181" i="11"/>
  <c r="F181" i="11"/>
  <c r="G165" i="11"/>
  <c r="U165" i="11" s="1"/>
  <c r="F165" i="11"/>
  <c r="G149" i="11"/>
  <c r="F149" i="11"/>
  <c r="G133" i="11"/>
  <c r="U133" i="11" s="1"/>
  <c r="F133" i="11"/>
  <c r="G117" i="11"/>
  <c r="U117" i="11" s="1"/>
  <c r="F117" i="11"/>
  <c r="G109" i="11"/>
  <c r="U109" i="11" s="1"/>
  <c r="F109" i="11"/>
  <c r="G101" i="11"/>
  <c r="U101" i="11" s="1"/>
  <c r="F101" i="11"/>
  <c r="G93" i="11"/>
  <c r="U93" i="11" s="1"/>
  <c r="F93" i="11"/>
  <c r="G85" i="11"/>
  <c r="F85" i="11"/>
  <c r="G77" i="11"/>
  <c r="U77" i="11" s="1"/>
  <c r="F77" i="11"/>
  <c r="G69" i="11"/>
  <c r="U69" i="11" s="1"/>
  <c r="F69" i="11"/>
  <c r="G61" i="11"/>
  <c r="U61" i="11" s="1"/>
  <c r="F61" i="11"/>
  <c r="G53" i="11"/>
  <c r="U53" i="11" s="1"/>
  <c r="F53" i="11"/>
  <c r="G45" i="11"/>
  <c r="U45" i="11" s="1"/>
  <c r="F45" i="11"/>
  <c r="G37" i="11"/>
  <c r="U37" i="11" s="1"/>
  <c r="F37" i="11"/>
  <c r="G29" i="11"/>
  <c r="U29" i="11" s="1"/>
  <c r="F29" i="11"/>
  <c r="G21" i="11"/>
  <c r="U21" i="11" s="1"/>
  <c r="F21" i="11"/>
  <c r="G9" i="11"/>
  <c r="U9" i="11" s="1"/>
  <c r="F9" i="11"/>
  <c r="BF9" i="9"/>
  <c r="P105" i="6"/>
  <c r="Q105" i="6" s="1"/>
  <c r="P107" i="6"/>
  <c r="Q107" i="6" s="1"/>
  <c r="P109" i="6"/>
  <c r="Q109" i="6" s="1"/>
  <c r="P111" i="6"/>
  <c r="Q111" i="6" s="1"/>
  <c r="P113" i="6"/>
  <c r="Q113" i="6" s="1"/>
  <c r="P115" i="6"/>
  <c r="Q115" i="6" s="1"/>
  <c r="P117" i="6"/>
  <c r="Q117" i="6" s="1"/>
  <c r="J8" i="9"/>
  <c r="H8" i="11"/>
  <c r="J8" i="11" s="1"/>
  <c r="K8" i="5"/>
  <c r="U12" i="9"/>
  <c r="P12" i="9"/>
  <c r="Q12" i="9" s="1"/>
  <c r="G189" i="11"/>
  <c r="G193" i="11"/>
  <c r="K6" i="9"/>
  <c r="K6" i="6"/>
  <c r="K6" i="7"/>
  <c r="H6" i="11"/>
  <c r="K6" i="11" s="1"/>
  <c r="H6" i="5"/>
  <c r="K6" i="5" s="1"/>
  <c r="K7" i="9"/>
  <c r="K7" i="5"/>
  <c r="H7" i="11"/>
  <c r="K7" i="6"/>
  <c r="O8" i="9"/>
  <c r="BF8" i="9" s="1"/>
  <c r="O8" i="6"/>
  <c r="O8" i="7"/>
  <c r="L8" i="11"/>
  <c r="O8" i="11" s="1"/>
  <c r="L8" i="5"/>
  <c r="O8" i="5" s="1"/>
  <c r="P47" i="6"/>
  <c r="Q47" i="6" s="1"/>
  <c r="P33" i="6"/>
  <c r="Q33" i="6" s="1"/>
  <c r="P46" i="6"/>
  <c r="Q46" i="6" s="1"/>
  <c r="P122" i="6"/>
  <c r="Q122" i="6" s="1"/>
  <c r="P125" i="6"/>
  <c r="Q125" i="6" s="1"/>
  <c r="P126" i="6"/>
  <c r="Q126" i="6" s="1"/>
  <c r="P129" i="6"/>
  <c r="Q129" i="6" s="1"/>
  <c r="P136" i="6"/>
  <c r="Q136" i="6" s="1"/>
  <c r="P138" i="6"/>
  <c r="Q138" i="6" s="1"/>
  <c r="P159" i="6"/>
  <c r="Q159" i="6" s="1"/>
  <c r="P160" i="6"/>
  <c r="Q160" i="6" s="1"/>
  <c r="P163" i="6"/>
  <c r="Q163" i="6" s="1"/>
  <c r="P164" i="6"/>
  <c r="Q164" i="6" s="1"/>
  <c r="P167" i="6"/>
  <c r="Q167" i="6" s="1"/>
  <c r="P168" i="6"/>
  <c r="Q168" i="6" s="1"/>
  <c r="P171" i="6"/>
  <c r="Q171" i="6" s="1"/>
  <c r="P172" i="6"/>
  <c r="Q172" i="6" s="1"/>
  <c r="P175" i="6"/>
  <c r="Q175" i="6" s="1"/>
  <c r="P176" i="6"/>
  <c r="Q176" i="6" s="1"/>
  <c r="P179" i="6"/>
  <c r="Q179" i="6" s="1"/>
  <c r="P180" i="6"/>
  <c r="Q180" i="6" s="1"/>
  <c r="P183" i="6"/>
  <c r="Q183" i="6" s="1"/>
  <c r="P184" i="6"/>
  <c r="Q184" i="6" s="1"/>
  <c r="P187" i="6"/>
  <c r="Q187" i="6" s="1"/>
  <c r="P188" i="6"/>
  <c r="Q188" i="6" s="1"/>
  <c r="P191" i="6"/>
  <c r="Q191" i="6" s="1"/>
  <c r="P192" i="6"/>
  <c r="Q192" i="6" s="1"/>
  <c r="P195" i="6"/>
  <c r="Q195" i="6" s="1"/>
  <c r="P196" i="6"/>
  <c r="Q196" i="6" s="1"/>
  <c r="P199" i="6"/>
  <c r="Q199" i="6" s="1"/>
  <c r="P200" i="6"/>
  <c r="Q200" i="6" s="1"/>
  <c r="P203" i="6"/>
  <c r="Q203" i="6" s="1"/>
  <c r="P60" i="6"/>
  <c r="Q60" i="6" s="1"/>
  <c r="P63" i="6"/>
  <c r="Q63" i="6" s="1"/>
  <c r="P68" i="6"/>
  <c r="Q68" i="6" s="1"/>
  <c r="P70" i="6"/>
  <c r="Q70" i="6" s="1"/>
  <c r="P62" i="6"/>
  <c r="Q62" i="6" s="1"/>
  <c r="P65" i="6"/>
  <c r="Q65" i="6" s="1"/>
  <c r="P10" i="6"/>
  <c r="Q10" i="6" s="1"/>
  <c r="P11" i="6"/>
  <c r="Q11" i="6" s="1"/>
  <c r="P44" i="6"/>
  <c r="Q44" i="6" s="1"/>
  <c r="P157" i="6"/>
  <c r="Q157" i="6" s="1"/>
  <c r="P121" i="7"/>
  <c r="Q121" i="7" s="1"/>
  <c r="P122" i="7"/>
  <c r="Q122" i="7" s="1"/>
  <c r="P144" i="7"/>
  <c r="Q144" i="7" s="1"/>
  <c r="P145" i="7"/>
  <c r="Q145" i="7" s="1"/>
  <c r="P147" i="7"/>
  <c r="Q147" i="7" s="1"/>
  <c r="P150" i="7"/>
  <c r="Q150" i="7" s="1"/>
  <c r="P152" i="7"/>
  <c r="Q152" i="7" s="1"/>
  <c r="P153" i="7"/>
  <c r="Q153" i="7" s="1"/>
  <c r="P155" i="7"/>
  <c r="Q155" i="7" s="1"/>
  <c r="P14" i="7"/>
  <c r="Q14" i="7" s="1"/>
  <c r="P18" i="7"/>
  <c r="Q18" i="7" s="1"/>
  <c r="P26" i="7"/>
  <c r="Q26" i="7" s="1"/>
  <c r="P28" i="7"/>
  <c r="Q28" i="7" s="1"/>
  <c r="P33" i="7"/>
  <c r="Q33" i="7" s="1"/>
  <c r="P36" i="7"/>
  <c r="Q36" i="7" s="1"/>
  <c r="P40" i="7"/>
  <c r="Q40" i="7" s="1"/>
  <c r="P42" i="7"/>
  <c r="Q42" i="7" s="1"/>
  <c r="P44" i="7"/>
  <c r="Q44" i="7" s="1"/>
  <c r="P45" i="7"/>
  <c r="Q45" i="7" s="1"/>
  <c r="P47" i="7"/>
  <c r="Q47" i="7" s="1"/>
  <c r="P50" i="7"/>
  <c r="Q50" i="7" s="1"/>
  <c r="P134" i="7"/>
  <c r="Q134" i="7" s="1"/>
  <c r="P136" i="7"/>
  <c r="Q136" i="7" s="1"/>
  <c r="P137" i="7"/>
  <c r="Q137" i="7" s="1"/>
  <c r="P139" i="7"/>
  <c r="Q139" i="7" s="1"/>
  <c r="P160" i="7"/>
  <c r="Q160" i="7" s="1"/>
  <c r="P161" i="7"/>
  <c r="Q161" i="7" s="1"/>
  <c r="P163" i="7"/>
  <c r="Q163" i="7" s="1"/>
  <c r="P164" i="7"/>
  <c r="Q164" i="7" s="1"/>
  <c r="P167" i="7"/>
  <c r="Q167" i="7" s="1"/>
  <c r="P168" i="7"/>
  <c r="Q168" i="7" s="1"/>
  <c r="P171" i="7"/>
  <c r="Q171" i="7" s="1"/>
  <c r="P172" i="7"/>
  <c r="Q172" i="7" s="1"/>
  <c r="P175" i="7"/>
  <c r="Q175" i="7" s="1"/>
  <c r="P176" i="7"/>
  <c r="Q176" i="7" s="1"/>
  <c r="P179" i="7"/>
  <c r="Q179" i="7" s="1"/>
  <c r="P180" i="7"/>
  <c r="Q180" i="7" s="1"/>
  <c r="P183" i="7"/>
  <c r="Q183" i="7" s="1"/>
  <c r="P184" i="7"/>
  <c r="Q184" i="7" s="1"/>
  <c r="P187" i="7"/>
  <c r="Q187" i="7" s="1"/>
  <c r="P188" i="7"/>
  <c r="Q188" i="7" s="1"/>
  <c r="P191" i="7"/>
  <c r="Q191" i="7" s="1"/>
  <c r="P192" i="7"/>
  <c r="Q192" i="7" s="1"/>
  <c r="P195" i="7"/>
  <c r="Q195" i="7" s="1"/>
  <c r="P196" i="7"/>
  <c r="Q196" i="7" s="1"/>
  <c r="P199" i="7"/>
  <c r="Q199" i="7" s="1"/>
  <c r="P200" i="7"/>
  <c r="Q200" i="7" s="1"/>
  <c r="P203" i="7"/>
  <c r="Q203" i="7" s="1"/>
  <c r="P52" i="7"/>
  <c r="Q52" i="7" s="1"/>
  <c r="P53" i="7"/>
  <c r="Q53" i="7" s="1"/>
  <c r="P55" i="7"/>
  <c r="Q55" i="7" s="1"/>
  <c r="P58" i="7"/>
  <c r="Q58" i="7" s="1"/>
  <c r="P60" i="7"/>
  <c r="Q60" i="7" s="1"/>
  <c r="P61" i="7"/>
  <c r="Q61" i="7" s="1"/>
  <c r="P66" i="7"/>
  <c r="Q66" i="7" s="1"/>
  <c r="P68" i="7"/>
  <c r="Q68" i="7" s="1"/>
  <c r="P6" i="7"/>
  <c r="Q6" i="7" s="1"/>
  <c r="P158" i="7"/>
  <c r="Q158" i="7" s="1"/>
  <c r="BB8" i="9"/>
  <c r="AK56" i="12" s="1"/>
  <c r="BB6" i="7"/>
  <c r="BA6" i="7" s="1"/>
  <c r="AJ49" i="12" s="1"/>
  <c r="BB6" i="6"/>
  <c r="BA6" i="6" s="1"/>
  <c r="AJ44" i="12" s="1"/>
  <c r="BB9" i="5"/>
  <c r="BA9" i="5" s="1"/>
  <c r="AJ41" i="12" s="1"/>
  <c r="BB6" i="5"/>
  <c r="BA6" i="5" s="1"/>
  <c r="AJ38" i="12" s="1"/>
  <c r="BB7" i="7"/>
  <c r="BA7" i="7" s="1"/>
  <c r="AJ50" i="12" s="1"/>
  <c r="BB5" i="9"/>
  <c r="BA5" i="9" s="1"/>
  <c r="AJ53" i="12" s="1"/>
  <c r="BB5" i="6"/>
  <c r="BA5" i="6" s="1"/>
  <c r="AJ43" i="12" s="1"/>
  <c r="BB7" i="5"/>
  <c r="BB7" i="6"/>
  <c r="BA7" i="6" s="1"/>
  <c r="AJ45" i="12" s="1"/>
  <c r="BB4" i="7"/>
  <c r="BA4" i="7" s="1"/>
  <c r="AJ47" i="12" s="1"/>
  <c r="BB8" i="7"/>
  <c r="BA8" i="7" s="1"/>
  <c r="AJ51" i="12" s="1"/>
  <c r="BB6" i="9"/>
  <c r="BA6" i="9" s="1"/>
  <c r="AJ54" i="12" s="1"/>
  <c r="BB5" i="5"/>
  <c r="BA5" i="5" s="1"/>
  <c r="AJ37" i="12" s="1"/>
  <c r="BB8" i="5"/>
  <c r="BB4" i="6"/>
  <c r="BB8" i="6"/>
  <c r="BB5" i="7"/>
  <c r="BA5" i="7" s="1"/>
  <c r="AJ48" i="12" s="1"/>
  <c r="BB7" i="9"/>
  <c r="BA7" i="9" s="1"/>
  <c r="AJ55" i="12" s="1"/>
  <c r="BB4" i="9"/>
  <c r="AQ3" i="12"/>
  <c r="H6" i="12" s="1"/>
  <c r="BB5" i="11"/>
  <c r="P4" i="11"/>
  <c r="Q4" i="11" s="1"/>
  <c r="O14" i="11"/>
  <c r="P14" i="11" s="1"/>
  <c r="Q14" i="11" s="1"/>
  <c r="BB6" i="11"/>
  <c r="BB7" i="11"/>
  <c r="F201" i="11"/>
  <c r="BB4" i="11"/>
  <c r="BB8" i="11"/>
  <c r="AQ18" i="12"/>
  <c r="S204" i="7"/>
  <c r="AR16" i="12" s="1"/>
  <c r="S204" i="9"/>
  <c r="AR17" i="12" s="1"/>
  <c r="S204" i="6"/>
  <c r="AR15" i="12" s="1"/>
  <c r="S204" i="11"/>
  <c r="AR13" i="12" s="1"/>
  <c r="S204" i="5"/>
  <c r="AR14" i="12" s="1"/>
  <c r="P34" i="6"/>
  <c r="Q34" i="6" s="1"/>
  <c r="P37" i="6"/>
  <c r="Q37" i="6" s="1"/>
  <c r="P36" i="6"/>
  <c r="Q36" i="6" s="1"/>
  <c r="P191" i="11"/>
  <c r="Q191" i="11" s="1"/>
  <c r="P199" i="11"/>
  <c r="Q199" i="11" s="1"/>
  <c r="P85" i="11"/>
  <c r="Q85" i="11" s="1"/>
  <c r="P13" i="11"/>
  <c r="Q13" i="11" s="1"/>
  <c r="P86" i="11"/>
  <c r="Q86" i="11" s="1"/>
  <c r="P73" i="11"/>
  <c r="Q73" i="11" s="1"/>
  <c r="P81" i="11"/>
  <c r="Q81" i="11" s="1"/>
  <c r="P89" i="11"/>
  <c r="Q89" i="11" s="1"/>
  <c r="P195" i="11"/>
  <c r="Q195" i="11" s="1"/>
  <c r="P203" i="11"/>
  <c r="Q203" i="11" s="1"/>
  <c r="P200" i="11"/>
  <c r="Q200" i="11" s="1"/>
  <c r="P196" i="11"/>
  <c r="Q196" i="11" s="1"/>
  <c r="P192" i="11"/>
  <c r="Q192" i="11" s="1"/>
  <c r="P188" i="11"/>
  <c r="Q188" i="11" s="1"/>
  <c r="P184" i="11"/>
  <c r="Q184" i="11" s="1"/>
  <c r="P180" i="11"/>
  <c r="Q180" i="11" s="1"/>
  <c r="P176" i="11"/>
  <c r="Q176" i="11" s="1"/>
  <c r="P172" i="11"/>
  <c r="Q172" i="11" s="1"/>
  <c r="P168" i="11"/>
  <c r="Q168" i="11" s="1"/>
  <c r="P164" i="11"/>
  <c r="Q164" i="11" s="1"/>
  <c r="P160" i="11"/>
  <c r="Q160" i="11" s="1"/>
  <c r="P156" i="11"/>
  <c r="Q156" i="11" s="1"/>
  <c r="P152" i="11"/>
  <c r="Q152" i="11" s="1"/>
  <c r="P74" i="11"/>
  <c r="Q74" i="11" s="1"/>
  <c r="P82" i="11"/>
  <c r="Q82" i="11" s="1"/>
  <c r="P90" i="11"/>
  <c r="Q90" i="11" s="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P142" i="11"/>
  <c r="Q142" i="11" s="1"/>
  <c r="P145" i="11"/>
  <c r="Q145" i="11" s="1"/>
  <c r="P149" i="11"/>
  <c r="Q149" i="11" s="1"/>
  <c r="F4" i="11"/>
  <c r="N8" i="11"/>
  <c r="P117" i="11"/>
  <c r="Q117" i="11" s="1"/>
  <c r="P146" i="11"/>
  <c r="Q146" i="11" s="1"/>
  <c r="W204" i="11"/>
  <c r="O5" i="9"/>
  <c r="N8" i="9"/>
  <c r="P16" i="9"/>
  <c r="Q16" i="9" s="1"/>
  <c r="P19" i="9"/>
  <c r="Q19" i="9" s="1"/>
  <c r="P32" i="9"/>
  <c r="Q32" i="9" s="1"/>
  <c r="U36" i="9"/>
  <c r="P37" i="9"/>
  <c r="Q37" i="9" s="1"/>
  <c r="P40" i="9"/>
  <c r="Q40" i="9" s="1"/>
  <c r="U44" i="9"/>
  <c r="P80" i="9"/>
  <c r="Q80" i="9" s="1"/>
  <c r="P91" i="9"/>
  <c r="Q91" i="9" s="1"/>
  <c r="P96" i="9"/>
  <c r="Q96" i="9" s="1"/>
  <c r="P107" i="9"/>
  <c r="Q107" i="9" s="1"/>
  <c r="P111" i="9"/>
  <c r="Q111" i="9" s="1"/>
  <c r="P115" i="9"/>
  <c r="Q115" i="9" s="1"/>
  <c r="P122" i="9"/>
  <c r="Q122" i="9" s="1"/>
  <c r="P133" i="9"/>
  <c r="Q133" i="9" s="1"/>
  <c r="P138" i="9"/>
  <c r="Q138" i="9" s="1"/>
  <c r="P151" i="9"/>
  <c r="Q151" i="9" s="1"/>
  <c r="P154" i="9"/>
  <c r="Q154" i="9" s="1"/>
  <c r="P9" i="9"/>
  <c r="Q9" i="9" s="1"/>
  <c r="P15" i="9"/>
  <c r="Q15" i="9" s="1"/>
  <c r="U27" i="9"/>
  <c r="P28" i="9"/>
  <c r="Q28" i="9" s="1"/>
  <c r="P31" i="9"/>
  <c r="Q31" i="9" s="1"/>
  <c r="U34" i="9"/>
  <c r="P35" i="9"/>
  <c r="Q35" i="9" s="1"/>
  <c r="P38" i="9"/>
  <c r="Q38" i="9" s="1"/>
  <c r="U42" i="9"/>
  <c r="P43" i="9"/>
  <c r="Q43" i="9" s="1"/>
  <c r="P87" i="9"/>
  <c r="Q87" i="9" s="1"/>
  <c r="U88" i="9"/>
  <c r="P92" i="9"/>
  <c r="Q92" i="9" s="1"/>
  <c r="P103" i="9"/>
  <c r="Q103" i="9" s="1"/>
  <c r="U104" i="9"/>
  <c r="P108" i="9"/>
  <c r="Q108" i="9" s="1"/>
  <c r="P112" i="9"/>
  <c r="Q112" i="9" s="1"/>
  <c r="P116" i="9"/>
  <c r="Q116" i="9" s="1"/>
  <c r="P129" i="9"/>
  <c r="Q129" i="9" s="1"/>
  <c r="U130" i="9"/>
  <c r="P134" i="9"/>
  <c r="Q134" i="9" s="1"/>
  <c r="U146" i="9"/>
  <c r="P147" i="9"/>
  <c r="Q147" i="9" s="1"/>
  <c r="P150" i="9"/>
  <c r="Q150" i="9" s="1"/>
  <c r="P163" i="9"/>
  <c r="Q163" i="9" s="1"/>
  <c r="P167" i="9"/>
  <c r="Q167" i="9" s="1"/>
  <c r="P171" i="9"/>
  <c r="Q171" i="9" s="1"/>
  <c r="P175" i="9"/>
  <c r="Q175" i="9" s="1"/>
  <c r="P179" i="9"/>
  <c r="Q179" i="9" s="1"/>
  <c r="P183" i="9"/>
  <c r="Q183" i="9" s="1"/>
  <c r="P187" i="9"/>
  <c r="Q187" i="9" s="1"/>
  <c r="P191" i="9"/>
  <c r="Q191" i="9" s="1"/>
  <c r="P195" i="9"/>
  <c r="Q195" i="9" s="1"/>
  <c r="P199" i="9"/>
  <c r="Q199" i="9" s="1"/>
  <c r="P203" i="9"/>
  <c r="Q203" i="9" s="1"/>
  <c r="F4" i="9"/>
  <c r="F6" i="9"/>
  <c r="K8" i="9"/>
  <c r="U23" i="9"/>
  <c r="U84" i="9"/>
  <c r="U100" i="9"/>
  <c r="U126" i="9"/>
  <c r="U142" i="9"/>
  <c r="U158" i="9"/>
  <c r="P4" i="7"/>
  <c r="F7" i="7"/>
  <c r="P10" i="7"/>
  <c r="Q10" i="7" s="1"/>
  <c r="P12" i="7"/>
  <c r="Q12" i="7" s="1"/>
  <c r="P100" i="7"/>
  <c r="Q100" i="7" s="1"/>
  <c r="P102" i="7"/>
  <c r="Q102" i="7" s="1"/>
  <c r="P104" i="7"/>
  <c r="Q104" i="7" s="1"/>
  <c r="P106" i="7"/>
  <c r="Q106" i="7" s="1"/>
  <c r="P108" i="7"/>
  <c r="Q108" i="7" s="1"/>
  <c r="P110" i="7"/>
  <c r="Q110" i="7" s="1"/>
  <c r="P112" i="7"/>
  <c r="Q112" i="7" s="1"/>
  <c r="P114" i="7"/>
  <c r="Q114" i="7" s="1"/>
  <c r="P116" i="7"/>
  <c r="Q116" i="7" s="1"/>
  <c r="P118" i="7"/>
  <c r="Q118" i="7" s="1"/>
  <c r="F6" i="7"/>
  <c r="N6" i="7"/>
  <c r="U18" i="7"/>
  <c r="P19" i="7"/>
  <c r="Q19" i="7" s="1"/>
  <c r="P34" i="7"/>
  <c r="Q34" i="7" s="1"/>
  <c r="P38" i="7"/>
  <c r="Q38" i="7" s="1"/>
  <c r="P43" i="7"/>
  <c r="Q43" i="7" s="1"/>
  <c r="U47" i="7"/>
  <c r="P48" i="7"/>
  <c r="Q48" i="7" s="1"/>
  <c r="P51" i="7"/>
  <c r="Q51" i="7" s="1"/>
  <c r="U55" i="7"/>
  <c r="P56" i="7"/>
  <c r="Q56" i="7" s="1"/>
  <c r="P59" i="7"/>
  <c r="Q59" i="7" s="1"/>
  <c r="U63" i="7"/>
  <c r="P64" i="7"/>
  <c r="Q64" i="7" s="1"/>
  <c r="P67" i="7"/>
  <c r="Q67" i="7" s="1"/>
  <c r="P130" i="7"/>
  <c r="Q130" i="7" s="1"/>
  <c r="P133" i="7"/>
  <c r="Q133" i="7" s="1"/>
  <c r="P135" i="7"/>
  <c r="Q135" i="7" s="1"/>
  <c r="U139" i="7"/>
  <c r="P140" i="7"/>
  <c r="Q140" i="7" s="1"/>
  <c r="P143" i="7"/>
  <c r="Q143" i="7" s="1"/>
  <c r="U147" i="7"/>
  <c r="P148" i="7"/>
  <c r="Q148" i="7" s="1"/>
  <c r="P151" i="7"/>
  <c r="Q151" i="7" s="1"/>
  <c r="U155" i="7"/>
  <c r="P156" i="7"/>
  <c r="Q156" i="7" s="1"/>
  <c r="P159" i="7"/>
  <c r="Q159" i="7" s="1"/>
  <c r="P165" i="7"/>
  <c r="Q165" i="7" s="1"/>
  <c r="P169" i="7"/>
  <c r="Q169" i="7" s="1"/>
  <c r="P173" i="7"/>
  <c r="Q173" i="7" s="1"/>
  <c r="P177" i="7"/>
  <c r="Q177" i="7" s="1"/>
  <c r="P185" i="7"/>
  <c r="Q185" i="7" s="1"/>
  <c r="P189" i="7"/>
  <c r="Q189" i="7" s="1"/>
  <c r="P193" i="7"/>
  <c r="Q193" i="7" s="1"/>
  <c r="P9" i="7"/>
  <c r="Q9" i="7" s="1"/>
  <c r="P11" i="7"/>
  <c r="Q11" i="7" s="1"/>
  <c r="P13" i="7"/>
  <c r="Q13" i="7" s="1"/>
  <c r="P24" i="7"/>
  <c r="Q24" i="7" s="1"/>
  <c r="U26" i="7"/>
  <c r="P31" i="7"/>
  <c r="Q31" i="7" s="1"/>
  <c r="P39" i="7"/>
  <c r="Q39" i="7" s="1"/>
  <c r="U40" i="7"/>
  <c r="P46" i="7"/>
  <c r="Q46" i="7" s="1"/>
  <c r="P49" i="7"/>
  <c r="Q49" i="7" s="1"/>
  <c r="U53" i="7"/>
  <c r="P54" i="7"/>
  <c r="Q54" i="7" s="1"/>
  <c r="P57" i="7"/>
  <c r="Q57" i="7" s="1"/>
  <c r="U61" i="7"/>
  <c r="P62" i="7"/>
  <c r="Q62" i="7" s="1"/>
  <c r="P65" i="7"/>
  <c r="Q65" i="7" s="1"/>
  <c r="P101" i="7"/>
  <c r="Q101" i="7" s="1"/>
  <c r="P103" i="7"/>
  <c r="Q103" i="7" s="1"/>
  <c r="P105" i="7"/>
  <c r="Q105" i="7" s="1"/>
  <c r="P107" i="7"/>
  <c r="Q107" i="7" s="1"/>
  <c r="P111" i="7"/>
  <c r="Q111" i="7" s="1"/>
  <c r="P113" i="7"/>
  <c r="Q113" i="7" s="1"/>
  <c r="P115" i="7"/>
  <c r="Q115" i="7" s="1"/>
  <c r="P126" i="7"/>
  <c r="Q126" i="7" s="1"/>
  <c r="P129" i="7"/>
  <c r="Q129" i="7" s="1"/>
  <c r="U137" i="7"/>
  <c r="P138" i="7"/>
  <c r="Q138" i="7" s="1"/>
  <c r="P141" i="7"/>
  <c r="Q141" i="7" s="1"/>
  <c r="U145" i="7"/>
  <c r="P146" i="7"/>
  <c r="Q146" i="7" s="1"/>
  <c r="U153" i="7"/>
  <c r="P154" i="7"/>
  <c r="Q154" i="7" s="1"/>
  <c r="P157" i="7"/>
  <c r="Q157" i="7" s="1"/>
  <c r="U161" i="7"/>
  <c r="P162" i="7"/>
  <c r="Q162" i="7" s="1"/>
  <c r="P166" i="7"/>
  <c r="Q166" i="7" s="1"/>
  <c r="P170" i="7"/>
  <c r="Q170" i="7" s="1"/>
  <c r="P174" i="7"/>
  <c r="Q174" i="7" s="1"/>
  <c r="P178" i="7"/>
  <c r="Q178" i="7" s="1"/>
  <c r="P182" i="7"/>
  <c r="Q182" i="7" s="1"/>
  <c r="P186" i="7"/>
  <c r="Q186" i="7" s="1"/>
  <c r="P190" i="7"/>
  <c r="Q190" i="7" s="1"/>
  <c r="P194" i="7"/>
  <c r="Q194" i="7" s="1"/>
  <c r="P198" i="7"/>
  <c r="Q198" i="7" s="1"/>
  <c r="P202" i="7"/>
  <c r="Q202" i="7" s="1"/>
  <c r="U125" i="6"/>
  <c r="P12" i="6"/>
  <c r="Q12" i="6" s="1"/>
  <c r="P42" i="6"/>
  <c r="Q42" i="6" s="1"/>
  <c r="P45" i="6"/>
  <c r="Q45" i="6" s="1"/>
  <c r="U49" i="6"/>
  <c r="P50" i="6"/>
  <c r="Q50" i="6" s="1"/>
  <c r="P53" i="6"/>
  <c r="Q53" i="6" s="1"/>
  <c r="U57" i="6"/>
  <c r="P58" i="6"/>
  <c r="Q58" i="6" s="1"/>
  <c r="P61" i="6"/>
  <c r="Q61" i="6" s="1"/>
  <c r="U65" i="6"/>
  <c r="P66" i="6"/>
  <c r="Q66" i="6" s="1"/>
  <c r="P69" i="6"/>
  <c r="Q69" i="6" s="1"/>
  <c r="P106" i="6"/>
  <c r="Q106" i="6" s="1"/>
  <c r="P108" i="6"/>
  <c r="Q108" i="6" s="1"/>
  <c r="P110" i="6"/>
  <c r="Q110" i="6" s="1"/>
  <c r="P112" i="6"/>
  <c r="Q112" i="6" s="1"/>
  <c r="P114" i="6"/>
  <c r="Q114" i="6" s="1"/>
  <c r="P116" i="6"/>
  <c r="Q116" i="6" s="1"/>
  <c r="P118" i="6"/>
  <c r="Q118" i="6" s="1"/>
  <c r="P121" i="6"/>
  <c r="Q121" i="6" s="1"/>
  <c r="P134" i="6"/>
  <c r="Q134" i="6" s="1"/>
  <c r="U138" i="6"/>
  <c r="P139" i="6"/>
  <c r="Q139" i="6" s="1"/>
  <c r="P142" i="6"/>
  <c r="Q142" i="6" s="1"/>
  <c r="U146" i="6"/>
  <c r="P147" i="6"/>
  <c r="Q147" i="6" s="1"/>
  <c r="P150" i="6"/>
  <c r="Q150" i="6" s="1"/>
  <c r="U154" i="6"/>
  <c r="P155" i="6"/>
  <c r="Q155" i="6" s="1"/>
  <c r="P158" i="6"/>
  <c r="Q158" i="6" s="1"/>
  <c r="P161" i="6"/>
  <c r="Q161" i="6" s="1"/>
  <c r="P165" i="6"/>
  <c r="Q165" i="6" s="1"/>
  <c r="P169" i="6"/>
  <c r="Q169" i="6" s="1"/>
  <c r="P173" i="6"/>
  <c r="Q173" i="6" s="1"/>
  <c r="P177" i="6"/>
  <c r="Q177" i="6" s="1"/>
  <c r="P181" i="6"/>
  <c r="Q181" i="6" s="1"/>
  <c r="P185" i="6"/>
  <c r="Q185" i="6" s="1"/>
  <c r="P189" i="6"/>
  <c r="Q189" i="6" s="1"/>
  <c r="P193" i="6"/>
  <c r="Q193" i="6" s="1"/>
  <c r="P197" i="6"/>
  <c r="Q197" i="6" s="1"/>
  <c r="P201" i="6"/>
  <c r="Q201" i="6" s="1"/>
  <c r="P9" i="6"/>
  <c r="Q9" i="6" s="1"/>
  <c r="P41" i="6"/>
  <c r="Q41" i="6" s="1"/>
  <c r="P43" i="6"/>
  <c r="Q43" i="6" s="1"/>
  <c r="U47" i="6"/>
  <c r="P48" i="6"/>
  <c r="Q48" i="6" s="1"/>
  <c r="P51" i="6"/>
  <c r="Q51" i="6" s="1"/>
  <c r="U55" i="6"/>
  <c r="P56" i="6"/>
  <c r="Q56" i="6" s="1"/>
  <c r="P59" i="6"/>
  <c r="Q59" i="6" s="1"/>
  <c r="U63" i="6"/>
  <c r="P64" i="6"/>
  <c r="Q64" i="6" s="1"/>
  <c r="P67" i="6"/>
  <c r="Q67" i="6" s="1"/>
  <c r="U129" i="6"/>
  <c r="P130" i="6"/>
  <c r="Q130" i="6" s="1"/>
  <c r="P133" i="6"/>
  <c r="Q133" i="6" s="1"/>
  <c r="U136" i="6"/>
  <c r="P137" i="6"/>
  <c r="Q137" i="6" s="1"/>
  <c r="P140" i="6"/>
  <c r="Q140" i="6" s="1"/>
  <c r="U144" i="6"/>
  <c r="P145" i="6"/>
  <c r="Q145" i="6" s="1"/>
  <c r="P148" i="6"/>
  <c r="Q148" i="6" s="1"/>
  <c r="U152" i="6"/>
  <c r="P153" i="6"/>
  <c r="Q153" i="6" s="1"/>
  <c r="P156" i="6"/>
  <c r="Q156" i="6" s="1"/>
  <c r="P162" i="6"/>
  <c r="Q162" i="6" s="1"/>
  <c r="P166" i="6"/>
  <c r="Q166" i="6" s="1"/>
  <c r="P170" i="6"/>
  <c r="Q170" i="6" s="1"/>
  <c r="P174" i="6"/>
  <c r="Q174" i="6" s="1"/>
  <c r="P178" i="6"/>
  <c r="Q178" i="6" s="1"/>
  <c r="P182" i="6"/>
  <c r="Q182" i="6" s="1"/>
  <c r="P186" i="6"/>
  <c r="Q186" i="6" s="1"/>
  <c r="P190" i="6"/>
  <c r="Q190" i="6" s="1"/>
  <c r="P194" i="6"/>
  <c r="Q194" i="6" s="1"/>
  <c r="P198" i="6"/>
  <c r="Q198" i="6" s="1"/>
  <c r="P202" i="6"/>
  <c r="Q202" i="6" s="1"/>
  <c r="U4" i="11"/>
  <c r="N5" i="11"/>
  <c r="F6" i="11"/>
  <c r="G7" i="11"/>
  <c r="K8" i="11"/>
  <c r="P8" i="11" s="1"/>
  <c r="Q8" i="11" s="1"/>
  <c r="P12" i="11"/>
  <c r="Q12" i="11" s="1"/>
  <c r="U13" i="11"/>
  <c r="P92" i="11"/>
  <c r="Q92" i="11" s="1"/>
  <c r="P96" i="11"/>
  <c r="Q96" i="11" s="1"/>
  <c r="P98" i="11"/>
  <c r="Q98" i="11" s="1"/>
  <c r="P100" i="11"/>
  <c r="Q100" i="11" s="1"/>
  <c r="P102" i="11"/>
  <c r="Q102" i="11" s="1"/>
  <c r="P104" i="11"/>
  <c r="Q104" i="11" s="1"/>
  <c r="P106" i="11"/>
  <c r="Q106" i="11" s="1"/>
  <c r="P108" i="11"/>
  <c r="Q108" i="11" s="1"/>
  <c r="P112" i="11"/>
  <c r="Q112" i="11" s="1"/>
  <c r="P114" i="11"/>
  <c r="Q114" i="11" s="1"/>
  <c r="P116" i="11"/>
  <c r="Q116" i="11" s="1"/>
  <c r="P118" i="11"/>
  <c r="Q118" i="11" s="1"/>
  <c r="P138" i="11"/>
  <c r="Q138" i="11" s="1"/>
  <c r="P141" i="11"/>
  <c r="Q141" i="11" s="1"/>
  <c r="P193" i="11"/>
  <c r="Q193" i="11" s="1"/>
  <c r="P201" i="11"/>
  <c r="Q201" i="11" s="1"/>
  <c r="P10" i="11"/>
  <c r="Q10" i="11" s="1"/>
  <c r="P124" i="11"/>
  <c r="Q124" i="11" s="1"/>
  <c r="P132" i="11"/>
  <c r="Q132" i="11" s="1"/>
  <c r="P137" i="11"/>
  <c r="Q137" i="11" s="1"/>
  <c r="U149" i="11"/>
  <c r="P150" i="11"/>
  <c r="Q150" i="11" s="1"/>
  <c r="P154" i="11"/>
  <c r="Q154" i="11" s="1"/>
  <c r="P158" i="11"/>
  <c r="Q158" i="11" s="1"/>
  <c r="P162" i="11"/>
  <c r="Q162" i="11" s="1"/>
  <c r="P170" i="11"/>
  <c r="Q170" i="11" s="1"/>
  <c r="P174" i="11"/>
  <c r="Q174" i="11" s="1"/>
  <c r="P178" i="11"/>
  <c r="Q178" i="11" s="1"/>
  <c r="P182" i="11"/>
  <c r="Q182" i="11" s="1"/>
  <c r="P186" i="11"/>
  <c r="Q186" i="11" s="1"/>
  <c r="P194" i="11"/>
  <c r="Q194" i="11" s="1"/>
  <c r="P198" i="11"/>
  <c r="Q198" i="11" s="1"/>
  <c r="P91" i="11"/>
  <c r="Q91" i="11" s="1"/>
  <c r="P93" i="11"/>
  <c r="Q93" i="11" s="1"/>
  <c r="P95" i="11"/>
  <c r="Q95" i="11" s="1"/>
  <c r="P97" i="11"/>
  <c r="Q97" i="11" s="1"/>
  <c r="P99" i="11"/>
  <c r="Q99" i="11" s="1"/>
  <c r="P101" i="11"/>
  <c r="Q101" i="11" s="1"/>
  <c r="P103" i="11"/>
  <c r="Q103" i="11" s="1"/>
  <c r="P105" i="11"/>
  <c r="Q105" i="11" s="1"/>
  <c r="P107" i="11"/>
  <c r="Q107" i="11" s="1"/>
  <c r="P109" i="11"/>
  <c r="Q109" i="11" s="1"/>
  <c r="P111" i="11"/>
  <c r="Q111" i="11" s="1"/>
  <c r="P113" i="11"/>
  <c r="Q113" i="11" s="1"/>
  <c r="P115" i="11"/>
  <c r="Q115" i="11" s="1"/>
  <c r="U145" i="11"/>
  <c r="G5" i="11"/>
  <c r="F5" i="11"/>
  <c r="U6" i="11"/>
  <c r="O7" i="11"/>
  <c r="F8" i="11"/>
  <c r="P11" i="11"/>
  <c r="Q11" i="11" s="1"/>
  <c r="P15" i="11"/>
  <c r="Q15" i="11" s="1"/>
  <c r="P16" i="11"/>
  <c r="P17" i="11"/>
  <c r="Q17" i="11" s="1"/>
  <c r="P18" i="11"/>
  <c r="Q18" i="11" s="1"/>
  <c r="P19" i="11"/>
  <c r="Q19" i="11" s="1"/>
  <c r="P20" i="11"/>
  <c r="Q20" i="11" s="1"/>
  <c r="P21" i="11"/>
  <c r="Q21" i="11" s="1"/>
  <c r="P22" i="11"/>
  <c r="Q22" i="11" s="1"/>
  <c r="P23" i="11"/>
  <c r="Q23" i="11" s="1"/>
  <c r="P24" i="11"/>
  <c r="Q24" i="11" s="1"/>
  <c r="P25" i="11"/>
  <c r="Q25" i="11" s="1"/>
  <c r="P26" i="11"/>
  <c r="Q26" i="11" s="1"/>
  <c r="P27" i="11"/>
  <c r="Q27" i="11" s="1"/>
  <c r="P28" i="11"/>
  <c r="Q28" i="11" s="1"/>
  <c r="P30" i="11"/>
  <c r="Q30" i="11" s="1"/>
  <c r="P31" i="11"/>
  <c r="Q31" i="11" s="1"/>
  <c r="P32" i="11"/>
  <c r="Q32" i="11" s="1"/>
  <c r="P33" i="11"/>
  <c r="Q33" i="11" s="1"/>
  <c r="P34" i="11"/>
  <c r="Q34" i="11" s="1"/>
  <c r="P35" i="11"/>
  <c r="Q35" i="11" s="1"/>
  <c r="P36" i="11"/>
  <c r="Q36" i="11" s="1"/>
  <c r="P37" i="11"/>
  <c r="Q37" i="11" s="1"/>
  <c r="P38" i="11"/>
  <c r="Q38" i="11" s="1"/>
  <c r="P39" i="11"/>
  <c r="Q39" i="11" s="1"/>
  <c r="P40" i="11"/>
  <c r="Q40" i="11" s="1"/>
  <c r="P41" i="11"/>
  <c r="Q41" i="11" s="1"/>
  <c r="P42" i="11"/>
  <c r="Q42" i="11" s="1"/>
  <c r="P43" i="11"/>
  <c r="Q43" i="11" s="1"/>
  <c r="P44" i="11"/>
  <c r="Q44" i="11" s="1"/>
  <c r="P46" i="11"/>
  <c r="Q46" i="11" s="1"/>
  <c r="P47" i="11"/>
  <c r="Q47" i="11" s="1"/>
  <c r="P48" i="11"/>
  <c r="Q48" i="11" s="1"/>
  <c r="P49" i="11"/>
  <c r="Q49" i="11" s="1"/>
  <c r="P50" i="11"/>
  <c r="Q50" i="11" s="1"/>
  <c r="P51" i="11"/>
  <c r="Q51" i="11" s="1"/>
  <c r="P52" i="11"/>
  <c r="Q52" i="11" s="1"/>
  <c r="P53" i="11"/>
  <c r="Q53" i="11" s="1"/>
  <c r="P54" i="11"/>
  <c r="Q54" i="11" s="1"/>
  <c r="P55" i="11"/>
  <c r="Q55" i="11" s="1"/>
  <c r="P56" i="11"/>
  <c r="Q56" i="11" s="1"/>
  <c r="P57" i="11"/>
  <c r="Q57" i="11" s="1"/>
  <c r="P58" i="11"/>
  <c r="Q58" i="11" s="1"/>
  <c r="P59" i="11"/>
  <c r="Q59" i="11" s="1"/>
  <c r="P60" i="11"/>
  <c r="Q60" i="11" s="1"/>
  <c r="P62" i="11"/>
  <c r="Q62" i="11" s="1"/>
  <c r="P63" i="11"/>
  <c r="Q63" i="11" s="1"/>
  <c r="P64" i="11"/>
  <c r="Q64" i="11" s="1"/>
  <c r="P65" i="11"/>
  <c r="Q65" i="11" s="1"/>
  <c r="P66" i="11"/>
  <c r="Q66" i="11" s="1"/>
  <c r="P67" i="11"/>
  <c r="Q67" i="11" s="1"/>
  <c r="P68" i="11"/>
  <c r="Q68" i="11" s="1"/>
  <c r="P69" i="11"/>
  <c r="Q69" i="11" s="1"/>
  <c r="P70" i="11"/>
  <c r="Q70" i="11" s="1"/>
  <c r="P71" i="11"/>
  <c r="Q71" i="11" s="1"/>
  <c r="P72" i="11"/>
  <c r="Q72" i="11" s="1"/>
  <c r="U74" i="11"/>
  <c r="P76" i="11"/>
  <c r="Q76" i="11" s="1"/>
  <c r="P80" i="11"/>
  <c r="Q80" i="11" s="1"/>
  <c r="U82" i="11"/>
  <c r="P84" i="11"/>
  <c r="Q84" i="11" s="1"/>
  <c r="U86" i="11"/>
  <c r="P88" i="11"/>
  <c r="Q88" i="11" s="1"/>
  <c r="U90" i="11"/>
  <c r="U73" i="11"/>
  <c r="P75" i="11"/>
  <c r="Q75" i="11" s="1"/>
  <c r="P79" i="11"/>
  <c r="Q79" i="11" s="1"/>
  <c r="U81" i="11"/>
  <c r="P83" i="11"/>
  <c r="Q83" i="11" s="1"/>
  <c r="U85" i="11"/>
  <c r="P87" i="11"/>
  <c r="Q87" i="11" s="1"/>
  <c r="U89" i="11"/>
  <c r="P122" i="11"/>
  <c r="Q122" i="11" s="1"/>
  <c r="P130" i="11"/>
  <c r="Q130" i="11" s="1"/>
  <c r="P134" i="11"/>
  <c r="Q134" i="11" s="1"/>
  <c r="P121" i="11"/>
  <c r="Q121" i="11" s="1"/>
  <c r="U124" i="11"/>
  <c r="P125" i="11"/>
  <c r="Q125" i="11" s="1"/>
  <c r="P129" i="11"/>
  <c r="Q129" i="11" s="1"/>
  <c r="U132" i="11"/>
  <c r="P120" i="11"/>
  <c r="Q120" i="11" s="1"/>
  <c r="P128" i="11"/>
  <c r="Q128" i="11" s="1"/>
  <c r="P136" i="11"/>
  <c r="Q136" i="11" s="1"/>
  <c r="P140" i="11"/>
  <c r="Q140" i="11" s="1"/>
  <c r="P144" i="11"/>
  <c r="Q144" i="11" s="1"/>
  <c r="P148" i="11"/>
  <c r="Q148" i="11" s="1"/>
  <c r="P151" i="11"/>
  <c r="Q151" i="11" s="1"/>
  <c r="P153" i="11"/>
  <c r="Q153" i="11" s="1"/>
  <c r="P155" i="11"/>
  <c r="Q155" i="11" s="1"/>
  <c r="P157" i="11"/>
  <c r="Q157" i="11" s="1"/>
  <c r="P159" i="11"/>
  <c r="Q159" i="11" s="1"/>
  <c r="P161" i="11"/>
  <c r="Q161" i="11" s="1"/>
  <c r="P163" i="11"/>
  <c r="Q163" i="11" s="1"/>
  <c r="P167" i="11"/>
  <c r="Q167" i="11" s="1"/>
  <c r="P169" i="11"/>
  <c r="Q169" i="11" s="1"/>
  <c r="P171" i="11"/>
  <c r="Q171" i="11" s="1"/>
  <c r="P173" i="11"/>
  <c r="Q173" i="11" s="1"/>
  <c r="P175" i="11"/>
  <c r="Q175" i="11" s="1"/>
  <c r="P177" i="11"/>
  <c r="Q177" i="11" s="1"/>
  <c r="P179" i="11"/>
  <c r="Q179" i="11" s="1"/>
  <c r="P181" i="11"/>
  <c r="Q181" i="11" s="1"/>
  <c r="P183" i="11"/>
  <c r="Q183" i="11" s="1"/>
  <c r="P185" i="11"/>
  <c r="Q185" i="11" s="1"/>
  <c r="P187" i="11"/>
  <c r="Q187" i="11" s="1"/>
  <c r="P189" i="11"/>
  <c r="Q189" i="11" s="1"/>
  <c r="P119" i="11"/>
  <c r="Q119" i="11" s="1"/>
  <c r="U122" i="11"/>
  <c r="P123" i="11"/>
  <c r="Q123" i="11" s="1"/>
  <c r="P127" i="11"/>
  <c r="Q127" i="11" s="1"/>
  <c r="U130" i="11"/>
  <c r="P131" i="11"/>
  <c r="Q131" i="11" s="1"/>
  <c r="U134" i="11"/>
  <c r="P135" i="11"/>
  <c r="Q135" i="11" s="1"/>
  <c r="U138" i="11"/>
  <c r="P139" i="11"/>
  <c r="Q139" i="11" s="1"/>
  <c r="U142" i="11"/>
  <c r="P143" i="11"/>
  <c r="Q143" i="11" s="1"/>
  <c r="U146" i="11"/>
  <c r="P147" i="11"/>
  <c r="Q147" i="11" s="1"/>
  <c r="U150" i="11"/>
  <c r="U151" i="11"/>
  <c r="U152" i="11"/>
  <c r="U153" i="11"/>
  <c r="U154" i="11"/>
  <c r="U155" i="11"/>
  <c r="U156" i="11"/>
  <c r="U157" i="11"/>
  <c r="U158" i="11"/>
  <c r="U159" i="11"/>
  <c r="U160" i="11"/>
  <c r="U161" i="11"/>
  <c r="U162" i="11"/>
  <c r="U163" i="11"/>
  <c r="U164" i="11"/>
  <c r="U166" i="11"/>
  <c r="U167" i="11"/>
  <c r="U168" i="11"/>
  <c r="U169" i="11"/>
  <c r="U170" i="11"/>
  <c r="U171" i="11"/>
  <c r="U172" i="11"/>
  <c r="U173" i="11"/>
  <c r="U174" i="11"/>
  <c r="U175" i="11"/>
  <c r="U176" i="11"/>
  <c r="U177" i="11"/>
  <c r="U178" i="11"/>
  <c r="U179" i="11"/>
  <c r="U180" i="11"/>
  <c r="U181" i="11"/>
  <c r="U182" i="11"/>
  <c r="U183" i="11"/>
  <c r="U184" i="11"/>
  <c r="U185" i="11"/>
  <c r="U186" i="11"/>
  <c r="U187" i="11"/>
  <c r="U188" i="11"/>
  <c r="U189" i="11"/>
  <c r="U191" i="11"/>
  <c r="U192" i="11"/>
  <c r="U193" i="11"/>
  <c r="U194" i="11"/>
  <c r="U195" i="11"/>
  <c r="U196" i="11"/>
  <c r="U198" i="11"/>
  <c r="U199" i="11"/>
  <c r="U200" i="11"/>
  <c r="U201" i="11"/>
  <c r="U202" i="11"/>
  <c r="U203" i="11"/>
  <c r="U6" i="9"/>
  <c r="U5" i="9"/>
  <c r="U45" i="9"/>
  <c r="P45" i="9"/>
  <c r="Q45" i="9" s="1"/>
  <c r="F5" i="9"/>
  <c r="J6" i="9"/>
  <c r="N7" i="9"/>
  <c r="U7" i="9"/>
  <c r="P14" i="9"/>
  <c r="Q14" i="9" s="1"/>
  <c r="P18" i="9"/>
  <c r="Q18" i="9" s="1"/>
  <c r="P22" i="9"/>
  <c r="Q22" i="9" s="1"/>
  <c r="P26" i="9"/>
  <c r="Q26" i="9" s="1"/>
  <c r="P30" i="9"/>
  <c r="Q30" i="9" s="1"/>
  <c r="U35" i="9"/>
  <c r="U37" i="9"/>
  <c r="U39" i="9"/>
  <c r="U41" i="9"/>
  <c r="U43" i="9"/>
  <c r="P13" i="9"/>
  <c r="Q13" i="9" s="1"/>
  <c r="U16" i="9"/>
  <c r="P17" i="9"/>
  <c r="Q17" i="9" s="1"/>
  <c r="U20" i="9"/>
  <c r="P21" i="9"/>
  <c r="Q21" i="9" s="1"/>
  <c r="U24" i="9"/>
  <c r="P25" i="9"/>
  <c r="Q25" i="9" s="1"/>
  <c r="U28" i="9"/>
  <c r="P29" i="9"/>
  <c r="Q29" i="9" s="1"/>
  <c r="U32" i="9"/>
  <c r="P33" i="9"/>
  <c r="Q33" i="9" s="1"/>
  <c r="P46" i="9"/>
  <c r="Q46" i="9" s="1"/>
  <c r="P47" i="9"/>
  <c r="Q47" i="9" s="1"/>
  <c r="P48" i="9"/>
  <c r="Q48" i="9" s="1"/>
  <c r="P49" i="9"/>
  <c r="Q49" i="9" s="1"/>
  <c r="P50" i="9"/>
  <c r="Q50" i="9" s="1"/>
  <c r="P51" i="9"/>
  <c r="Q51" i="9" s="1"/>
  <c r="P52" i="9"/>
  <c r="Q52" i="9" s="1"/>
  <c r="P53" i="9"/>
  <c r="Q53" i="9" s="1"/>
  <c r="P54" i="9"/>
  <c r="Q54" i="9" s="1"/>
  <c r="P55" i="9"/>
  <c r="Q55" i="9" s="1"/>
  <c r="P56" i="9"/>
  <c r="Q56" i="9" s="1"/>
  <c r="P57" i="9"/>
  <c r="Q57" i="9" s="1"/>
  <c r="P58" i="9"/>
  <c r="Q58" i="9" s="1"/>
  <c r="P59" i="9"/>
  <c r="Q59" i="9" s="1"/>
  <c r="P60" i="9"/>
  <c r="Q60" i="9" s="1"/>
  <c r="P61" i="9"/>
  <c r="Q61" i="9" s="1"/>
  <c r="P62" i="9"/>
  <c r="Q62" i="9" s="1"/>
  <c r="P63" i="9"/>
  <c r="Q63" i="9" s="1"/>
  <c r="P64" i="9"/>
  <c r="Q64" i="9" s="1"/>
  <c r="P65" i="9"/>
  <c r="Q65" i="9" s="1"/>
  <c r="P66" i="9"/>
  <c r="Q66" i="9" s="1"/>
  <c r="P67" i="9"/>
  <c r="Q67" i="9" s="1"/>
  <c r="P68" i="9"/>
  <c r="Q68" i="9" s="1"/>
  <c r="P69" i="9"/>
  <c r="Q69" i="9" s="1"/>
  <c r="P70" i="9"/>
  <c r="Q70" i="9" s="1"/>
  <c r="P71" i="9"/>
  <c r="Q71" i="9" s="1"/>
  <c r="P72" i="9"/>
  <c r="Q72" i="9" s="1"/>
  <c r="P73" i="9"/>
  <c r="Q73" i="9" s="1"/>
  <c r="P74" i="9"/>
  <c r="Q74" i="9" s="1"/>
  <c r="P75" i="9"/>
  <c r="Q75" i="9" s="1"/>
  <c r="P76" i="9"/>
  <c r="Q76" i="9" s="1"/>
  <c r="U79" i="9"/>
  <c r="U83" i="9"/>
  <c r="U87" i="9"/>
  <c r="U91" i="9"/>
  <c r="U95" i="9"/>
  <c r="U99" i="9"/>
  <c r="U103" i="9"/>
  <c r="U107" i="9"/>
  <c r="P78" i="9"/>
  <c r="Q78" i="9" s="1"/>
  <c r="P82" i="9"/>
  <c r="Q82" i="9" s="1"/>
  <c r="P86" i="9"/>
  <c r="Q86" i="9" s="1"/>
  <c r="P90" i="9"/>
  <c r="Q90" i="9" s="1"/>
  <c r="P94" i="9"/>
  <c r="Q94" i="9" s="1"/>
  <c r="P98" i="9"/>
  <c r="Q98" i="9" s="1"/>
  <c r="P102" i="9"/>
  <c r="Q102" i="9" s="1"/>
  <c r="P106" i="9"/>
  <c r="Q106" i="9" s="1"/>
  <c r="U108" i="9"/>
  <c r="P77" i="9"/>
  <c r="Q77" i="9" s="1"/>
  <c r="P81" i="9"/>
  <c r="Q81" i="9" s="1"/>
  <c r="P85" i="9"/>
  <c r="Q85" i="9" s="1"/>
  <c r="P89" i="9"/>
  <c r="Q89" i="9" s="1"/>
  <c r="P93" i="9"/>
  <c r="Q93" i="9" s="1"/>
  <c r="P97" i="9"/>
  <c r="Q97" i="9" s="1"/>
  <c r="P101" i="9"/>
  <c r="Q101" i="9" s="1"/>
  <c r="P105" i="9"/>
  <c r="Q105" i="9" s="1"/>
  <c r="U109" i="9"/>
  <c r="U110" i="9"/>
  <c r="U111" i="9"/>
  <c r="U112" i="9"/>
  <c r="U113" i="9"/>
  <c r="U114" i="9"/>
  <c r="U115" i="9"/>
  <c r="U116" i="9"/>
  <c r="U117" i="9"/>
  <c r="U118" i="9"/>
  <c r="P119" i="9"/>
  <c r="Q119" i="9" s="1"/>
  <c r="P123" i="9"/>
  <c r="Q123" i="9" s="1"/>
  <c r="P127" i="9"/>
  <c r="Q127" i="9" s="1"/>
  <c r="P131" i="9"/>
  <c r="Q131" i="9" s="1"/>
  <c r="P135" i="9"/>
  <c r="Q135" i="9" s="1"/>
  <c r="P139" i="9"/>
  <c r="Q139" i="9" s="1"/>
  <c r="P143" i="9"/>
  <c r="Q143" i="9" s="1"/>
  <c r="U121" i="9"/>
  <c r="U125" i="9"/>
  <c r="U129" i="9"/>
  <c r="U133" i="9"/>
  <c r="U137" i="9"/>
  <c r="U141" i="9"/>
  <c r="P145" i="9"/>
  <c r="Q145" i="9" s="1"/>
  <c r="P149" i="9"/>
  <c r="Q149" i="9" s="1"/>
  <c r="P153" i="9"/>
  <c r="Q153" i="9" s="1"/>
  <c r="P157" i="9"/>
  <c r="Q157" i="9" s="1"/>
  <c r="P161" i="9"/>
  <c r="Q161" i="9" s="1"/>
  <c r="P164" i="9"/>
  <c r="Q164" i="9" s="1"/>
  <c r="P166" i="9"/>
  <c r="Q166" i="9" s="1"/>
  <c r="P168" i="9"/>
  <c r="Q168" i="9" s="1"/>
  <c r="P170" i="9"/>
  <c r="Q170" i="9" s="1"/>
  <c r="P172" i="9"/>
  <c r="Q172" i="9" s="1"/>
  <c r="P174" i="9"/>
  <c r="Q174" i="9" s="1"/>
  <c r="P176" i="9"/>
  <c r="Q176" i="9" s="1"/>
  <c r="P178" i="9"/>
  <c r="Q178" i="9" s="1"/>
  <c r="P180" i="9"/>
  <c r="Q180" i="9" s="1"/>
  <c r="P182" i="9"/>
  <c r="Q182" i="9" s="1"/>
  <c r="P184" i="9"/>
  <c r="Q184" i="9" s="1"/>
  <c r="P186" i="9"/>
  <c r="Q186" i="9" s="1"/>
  <c r="P188" i="9"/>
  <c r="Q188" i="9" s="1"/>
  <c r="P190" i="9"/>
  <c r="Q190" i="9" s="1"/>
  <c r="P192" i="9"/>
  <c r="Q192" i="9" s="1"/>
  <c r="P194" i="9"/>
  <c r="Q194" i="9" s="1"/>
  <c r="P196" i="9"/>
  <c r="Q196" i="9" s="1"/>
  <c r="P198" i="9"/>
  <c r="Q198" i="9" s="1"/>
  <c r="P200" i="9"/>
  <c r="Q200" i="9" s="1"/>
  <c r="P202" i="9"/>
  <c r="Q202" i="9" s="1"/>
  <c r="U119" i="9"/>
  <c r="P120" i="9"/>
  <c r="Q120" i="9" s="1"/>
  <c r="U123" i="9"/>
  <c r="P124" i="9"/>
  <c r="Q124" i="9" s="1"/>
  <c r="U127" i="9"/>
  <c r="P128" i="9"/>
  <c r="Q128" i="9" s="1"/>
  <c r="U131" i="9"/>
  <c r="P132" i="9"/>
  <c r="Q132" i="9" s="1"/>
  <c r="U135" i="9"/>
  <c r="P136" i="9"/>
  <c r="Q136" i="9" s="1"/>
  <c r="U139" i="9"/>
  <c r="P140" i="9"/>
  <c r="Q140" i="9" s="1"/>
  <c r="U143" i="9"/>
  <c r="P144" i="9"/>
  <c r="Q144" i="9" s="1"/>
  <c r="U147" i="9"/>
  <c r="P148" i="9"/>
  <c r="Q148" i="9" s="1"/>
  <c r="U151" i="9"/>
  <c r="P152" i="9"/>
  <c r="Q152" i="9" s="1"/>
  <c r="U155" i="9"/>
  <c r="P156" i="9"/>
  <c r="Q156" i="9" s="1"/>
  <c r="U159" i="9"/>
  <c r="P160" i="9"/>
  <c r="Q160" i="9" s="1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U190" i="9"/>
  <c r="U191" i="9"/>
  <c r="U192" i="9"/>
  <c r="U193" i="9"/>
  <c r="U194" i="9"/>
  <c r="U195" i="9"/>
  <c r="U196" i="9"/>
  <c r="U197" i="9"/>
  <c r="U198" i="9"/>
  <c r="U199" i="9"/>
  <c r="U200" i="9"/>
  <c r="U201" i="9"/>
  <c r="U202" i="9"/>
  <c r="U203" i="9"/>
  <c r="U8" i="7"/>
  <c r="U5" i="7"/>
  <c r="U13" i="7"/>
  <c r="U14" i="7"/>
  <c r="U19" i="7"/>
  <c r="U24" i="7"/>
  <c r="U28" i="7"/>
  <c r="U29" i="7"/>
  <c r="U31" i="7"/>
  <c r="U33" i="7"/>
  <c r="U34" i="7"/>
  <c r="U36" i="7"/>
  <c r="U38" i="7"/>
  <c r="F5" i="7"/>
  <c r="J6" i="7"/>
  <c r="U6" i="7"/>
  <c r="P15" i="7"/>
  <c r="Q15" i="7" s="1"/>
  <c r="P16" i="7"/>
  <c r="Q16" i="7" s="1"/>
  <c r="P17" i="7"/>
  <c r="Q17" i="7" s="1"/>
  <c r="P20" i="7"/>
  <c r="Q20" i="7" s="1"/>
  <c r="P21" i="7"/>
  <c r="Q21" i="7" s="1"/>
  <c r="P22" i="7"/>
  <c r="Q22" i="7" s="1"/>
  <c r="P23" i="7"/>
  <c r="Q23" i="7" s="1"/>
  <c r="P27" i="7"/>
  <c r="Q27" i="7" s="1"/>
  <c r="P30" i="7"/>
  <c r="Q30" i="7" s="1"/>
  <c r="P32" i="7"/>
  <c r="Q32" i="7" s="1"/>
  <c r="P35" i="7"/>
  <c r="Q35" i="7" s="1"/>
  <c r="P37" i="7"/>
  <c r="Q37" i="7" s="1"/>
  <c r="U7" i="7"/>
  <c r="P41" i="7"/>
  <c r="Q41" i="7" s="1"/>
  <c r="U42" i="7"/>
  <c r="U44" i="7"/>
  <c r="U46" i="7"/>
  <c r="U48" i="7"/>
  <c r="U50" i="7"/>
  <c r="U52" i="7"/>
  <c r="U54" i="7"/>
  <c r="U56" i="7"/>
  <c r="U58" i="7"/>
  <c r="U60" i="7"/>
  <c r="U62" i="7"/>
  <c r="U64" i="7"/>
  <c r="U66" i="7"/>
  <c r="U68" i="7"/>
  <c r="U69" i="7"/>
  <c r="P69" i="7"/>
  <c r="Q69" i="7" s="1"/>
  <c r="U39" i="7"/>
  <c r="P70" i="7"/>
  <c r="Q70" i="7" s="1"/>
  <c r="P71" i="7"/>
  <c r="Q71" i="7" s="1"/>
  <c r="P72" i="7"/>
  <c r="Q72" i="7" s="1"/>
  <c r="P73" i="7"/>
  <c r="Q73" i="7" s="1"/>
  <c r="P74" i="7"/>
  <c r="Q74" i="7" s="1"/>
  <c r="P75" i="7"/>
  <c r="Q75" i="7" s="1"/>
  <c r="P76" i="7"/>
  <c r="Q76" i="7" s="1"/>
  <c r="P77" i="7"/>
  <c r="Q77" i="7" s="1"/>
  <c r="P78" i="7"/>
  <c r="Q78" i="7" s="1"/>
  <c r="P79" i="7"/>
  <c r="Q79" i="7" s="1"/>
  <c r="P80" i="7"/>
  <c r="Q80" i="7" s="1"/>
  <c r="P81" i="7"/>
  <c r="Q81" i="7" s="1"/>
  <c r="P82" i="7"/>
  <c r="Q82" i="7" s="1"/>
  <c r="P83" i="7"/>
  <c r="Q83" i="7" s="1"/>
  <c r="P84" i="7"/>
  <c r="Q84" i="7" s="1"/>
  <c r="P85" i="7"/>
  <c r="Q85" i="7" s="1"/>
  <c r="P86" i="7"/>
  <c r="Q86" i="7" s="1"/>
  <c r="P87" i="7"/>
  <c r="Q87" i="7" s="1"/>
  <c r="P88" i="7"/>
  <c r="Q88" i="7" s="1"/>
  <c r="P89" i="7"/>
  <c r="Q89" i="7" s="1"/>
  <c r="P90" i="7"/>
  <c r="Q90" i="7" s="1"/>
  <c r="P91" i="7"/>
  <c r="Q91" i="7" s="1"/>
  <c r="P92" i="7"/>
  <c r="Q92" i="7" s="1"/>
  <c r="P94" i="7"/>
  <c r="Q94" i="7" s="1"/>
  <c r="P95" i="7"/>
  <c r="Q95" i="7" s="1"/>
  <c r="P96" i="7"/>
  <c r="Q96" i="7" s="1"/>
  <c r="P98" i="7"/>
  <c r="Q98" i="7" s="1"/>
  <c r="P99" i="7"/>
  <c r="Q99" i="7" s="1"/>
  <c r="P120" i="7"/>
  <c r="Q120" i="7" s="1"/>
  <c r="P124" i="7"/>
  <c r="Q124" i="7" s="1"/>
  <c r="P128" i="7"/>
  <c r="Q128" i="7" s="1"/>
  <c r="P132" i="7"/>
  <c r="Q132" i="7" s="1"/>
  <c r="U134" i="7"/>
  <c r="U136" i="7"/>
  <c r="U138" i="7"/>
  <c r="U140" i="7"/>
  <c r="U142" i="7"/>
  <c r="U144" i="7"/>
  <c r="U146" i="7"/>
  <c r="U148" i="7"/>
  <c r="U150" i="7"/>
  <c r="U152" i="7"/>
  <c r="U154" i="7"/>
  <c r="U156" i="7"/>
  <c r="U158" i="7"/>
  <c r="U160" i="7"/>
  <c r="P119" i="7"/>
  <c r="Q119" i="7" s="1"/>
  <c r="U122" i="7"/>
  <c r="P123" i="7"/>
  <c r="Q123" i="7" s="1"/>
  <c r="U126" i="7"/>
  <c r="P127" i="7"/>
  <c r="Q127" i="7" s="1"/>
  <c r="U130" i="7"/>
  <c r="P131" i="7"/>
  <c r="Q131" i="7" s="1"/>
  <c r="U162" i="7"/>
  <c r="U163" i="7"/>
  <c r="U164" i="7"/>
  <c r="U165" i="7"/>
  <c r="U166" i="7"/>
  <c r="U167" i="7"/>
  <c r="U168" i="7"/>
  <c r="U170" i="7"/>
  <c r="U171" i="7"/>
  <c r="U172" i="7"/>
  <c r="U173" i="7"/>
  <c r="U174" i="7"/>
  <c r="U175" i="7"/>
  <c r="U176" i="7"/>
  <c r="U177" i="7"/>
  <c r="U178" i="7"/>
  <c r="U179" i="7"/>
  <c r="U180" i="7"/>
  <c r="U181" i="7"/>
  <c r="U182" i="7"/>
  <c r="U183" i="7"/>
  <c r="U184" i="7"/>
  <c r="U185" i="7"/>
  <c r="U186" i="7"/>
  <c r="U187" i="7"/>
  <c r="U188" i="7"/>
  <c r="U189" i="7"/>
  <c r="U190" i="7"/>
  <c r="U191" i="7"/>
  <c r="U192" i="7"/>
  <c r="U193" i="7"/>
  <c r="U194" i="7"/>
  <c r="U195" i="7"/>
  <c r="U196" i="7"/>
  <c r="U198" i="7"/>
  <c r="U199" i="7"/>
  <c r="U200" i="7"/>
  <c r="U201" i="7"/>
  <c r="U202" i="7"/>
  <c r="U203" i="7"/>
  <c r="U5" i="6"/>
  <c r="F5" i="6"/>
  <c r="K5" i="6"/>
  <c r="J6" i="6"/>
  <c r="U6" i="6"/>
  <c r="G8" i="6"/>
  <c r="P13" i="6"/>
  <c r="Q13" i="6" s="1"/>
  <c r="P14" i="6"/>
  <c r="Q14" i="6" s="1"/>
  <c r="P15" i="6"/>
  <c r="Q15" i="6" s="1"/>
  <c r="P16" i="6"/>
  <c r="Q16" i="6" s="1"/>
  <c r="P17" i="6"/>
  <c r="Q17" i="6" s="1"/>
  <c r="P18" i="6"/>
  <c r="Q18" i="6" s="1"/>
  <c r="P19" i="6"/>
  <c r="Q19" i="6" s="1"/>
  <c r="P20" i="6"/>
  <c r="Q20" i="6" s="1"/>
  <c r="P21" i="6"/>
  <c r="Q21" i="6" s="1"/>
  <c r="P22" i="6"/>
  <c r="Q22" i="6" s="1"/>
  <c r="P23" i="6"/>
  <c r="Q23" i="6" s="1"/>
  <c r="P24" i="6"/>
  <c r="Q24" i="6" s="1"/>
  <c r="P25" i="6"/>
  <c r="Q25" i="6" s="1"/>
  <c r="P26" i="6"/>
  <c r="Q26" i="6" s="1"/>
  <c r="P27" i="6"/>
  <c r="Q27" i="6" s="1"/>
  <c r="P28" i="6"/>
  <c r="Q28" i="6" s="1"/>
  <c r="P29" i="6"/>
  <c r="Q29" i="6" s="1"/>
  <c r="P30" i="6"/>
  <c r="Q30" i="6" s="1"/>
  <c r="P31" i="6"/>
  <c r="Q31" i="6" s="1"/>
  <c r="P32" i="6"/>
  <c r="Q32" i="6" s="1"/>
  <c r="P4" i="6"/>
  <c r="U9" i="6"/>
  <c r="U10" i="6"/>
  <c r="U11" i="6"/>
  <c r="U12" i="6"/>
  <c r="P40" i="6"/>
  <c r="Q40" i="6" s="1"/>
  <c r="U42" i="6"/>
  <c r="U44" i="6"/>
  <c r="U46" i="6"/>
  <c r="U48" i="6"/>
  <c r="U50" i="6"/>
  <c r="U52" i="6"/>
  <c r="U54" i="6"/>
  <c r="U56" i="6"/>
  <c r="U58" i="6"/>
  <c r="U60" i="6"/>
  <c r="U62" i="6"/>
  <c r="U64" i="6"/>
  <c r="U66" i="6"/>
  <c r="U68" i="6"/>
  <c r="U70" i="6"/>
  <c r="U71" i="6"/>
  <c r="P71" i="6"/>
  <c r="Q71" i="6" s="1"/>
  <c r="P39" i="6"/>
  <c r="Q39" i="6" s="1"/>
  <c r="P72" i="6"/>
  <c r="Q72" i="6" s="1"/>
  <c r="P73" i="6"/>
  <c r="Q73" i="6" s="1"/>
  <c r="P74" i="6"/>
  <c r="Q74" i="6" s="1"/>
  <c r="P75" i="6"/>
  <c r="Q75" i="6" s="1"/>
  <c r="P76" i="6"/>
  <c r="Q76" i="6" s="1"/>
  <c r="P77" i="6"/>
  <c r="Q77" i="6" s="1"/>
  <c r="P78" i="6"/>
  <c r="Q78" i="6" s="1"/>
  <c r="P79" i="6"/>
  <c r="Q79" i="6" s="1"/>
  <c r="P80" i="6"/>
  <c r="Q80" i="6" s="1"/>
  <c r="P81" i="6"/>
  <c r="Q81" i="6" s="1"/>
  <c r="P82" i="6"/>
  <c r="Q82" i="6" s="1"/>
  <c r="P83" i="6"/>
  <c r="Q83" i="6" s="1"/>
  <c r="P84" i="6"/>
  <c r="Q84" i="6" s="1"/>
  <c r="P85" i="6"/>
  <c r="Q85" i="6" s="1"/>
  <c r="P86" i="6"/>
  <c r="Q86" i="6" s="1"/>
  <c r="P87" i="6"/>
  <c r="Q87" i="6" s="1"/>
  <c r="P88" i="6"/>
  <c r="Q88" i="6" s="1"/>
  <c r="P89" i="6"/>
  <c r="Q89" i="6" s="1"/>
  <c r="P90" i="6"/>
  <c r="Q90" i="6" s="1"/>
  <c r="P91" i="6"/>
  <c r="Q91" i="6" s="1"/>
  <c r="P92" i="6"/>
  <c r="Q92" i="6" s="1"/>
  <c r="P93" i="6"/>
  <c r="Q93" i="6" s="1"/>
  <c r="P94" i="6"/>
  <c r="Q94" i="6" s="1"/>
  <c r="P95" i="6"/>
  <c r="Q95" i="6" s="1"/>
  <c r="P96" i="6"/>
  <c r="Q96" i="6" s="1"/>
  <c r="P97" i="6"/>
  <c r="Q97" i="6" s="1"/>
  <c r="P98" i="6"/>
  <c r="Q98" i="6" s="1"/>
  <c r="P99" i="6"/>
  <c r="Q99" i="6" s="1"/>
  <c r="P100" i="6"/>
  <c r="Q100" i="6" s="1"/>
  <c r="P101" i="6"/>
  <c r="Q101" i="6" s="1"/>
  <c r="P102" i="6"/>
  <c r="Q102" i="6" s="1"/>
  <c r="P103" i="6"/>
  <c r="Q103" i="6" s="1"/>
  <c r="P104" i="6"/>
  <c r="Q104" i="6" s="1"/>
  <c r="P120" i="6"/>
  <c r="Q120" i="6" s="1"/>
  <c r="P124" i="6"/>
  <c r="Q124" i="6" s="1"/>
  <c r="P128" i="6"/>
  <c r="Q128" i="6" s="1"/>
  <c r="P132" i="6"/>
  <c r="Q132" i="6" s="1"/>
  <c r="U137" i="6"/>
  <c r="U139" i="6"/>
  <c r="U141" i="6"/>
  <c r="U143" i="6"/>
  <c r="U145" i="6"/>
  <c r="U147" i="6"/>
  <c r="U149" i="6"/>
  <c r="U151" i="6"/>
  <c r="U153" i="6"/>
  <c r="U155" i="6"/>
  <c r="U157" i="6"/>
  <c r="U159" i="6"/>
  <c r="P119" i="6"/>
  <c r="Q119" i="6" s="1"/>
  <c r="U122" i="6"/>
  <c r="P123" i="6"/>
  <c r="Q123" i="6" s="1"/>
  <c r="U126" i="6"/>
  <c r="P127" i="6"/>
  <c r="Q127" i="6" s="1"/>
  <c r="U130" i="6"/>
  <c r="P131" i="6"/>
  <c r="Q131" i="6" s="1"/>
  <c r="U134" i="6"/>
  <c r="P135" i="6"/>
  <c r="Q135" i="6" s="1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P201" i="5"/>
  <c r="Q201" i="5" s="1"/>
  <c r="P38" i="5"/>
  <c r="Q38" i="5" s="1"/>
  <c r="P12" i="5"/>
  <c r="Q12" i="5" s="1"/>
  <c r="P16" i="5"/>
  <c r="Q16" i="5" s="1"/>
  <c r="P20" i="5"/>
  <c r="Q20" i="5" s="1"/>
  <c r="P24" i="5"/>
  <c r="Q24" i="5" s="1"/>
  <c r="P28" i="5"/>
  <c r="Q28" i="5" s="1"/>
  <c r="P32" i="5"/>
  <c r="Q32" i="5" s="1"/>
  <c r="P49" i="5"/>
  <c r="Q49" i="5" s="1"/>
  <c r="P10" i="5"/>
  <c r="Q10" i="5" s="1"/>
  <c r="P14" i="5"/>
  <c r="Q14" i="5" s="1"/>
  <c r="P18" i="5"/>
  <c r="Q18" i="5" s="1"/>
  <c r="P22" i="5"/>
  <c r="Q22" i="5" s="1"/>
  <c r="P47" i="5"/>
  <c r="Q47" i="5" s="1"/>
  <c r="P39" i="5"/>
  <c r="Q39" i="5" s="1"/>
  <c r="P203" i="5"/>
  <c r="Q203" i="5" s="1"/>
  <c r="P43" i="5"/>
  <c r="Q43" i="5" s="1"/>
  <c r="U39" i="5"/>
  <c r="P35" i="5"/>
  <c r="Q35" i="5" s="1"/>
  <c r="P34" i="5"/>
  <c r="Q34" i="5" s="1"/>
  <c r="P202" i="5"/>
  <c r="Q202" i="5" s="1"/>
  <c r="P48" i="5"/>
  <c r="Q48" i="5" s="1"/>
  <c r="P154" i="5"/>
  <c r="Q154" i="5" s="1"/>
  <c r="P152" i="5"/>
  <c r="Q152" i="5" s="1"/>
  <c r="P150" i="5"/>
  <c r="Q150" i="5" s="1"/>
  <c r="P148" i="5"/>
  <c r="Q148" i="5" s="1"/>
  <c r="P146" i="5"/>
  <c r="Q146" i="5" s="1"/>
  <c r="P144" i="5"/>
  <c r="Q144" i="5" s="1"/>
  <c r="P142" i="5"/>
  <c r="Q142" i="5" s="1"/>
  <c r="P140" i="5"/>
  <c r="Q140" i="5" s="1"/>
  <c r="P138" i="5"/>
  <c r="Q138" i="5" s="1"/>
  <c r="P136" i="5"/>
  <c r="Q136" i="5" s="1"/>
  <c r="P89" i="5"/>
  <c r="Q89" i="5" s="1"/>
  <c r="P87" i="5"/>
  <c r="Q87" i="5" s="1"/>
  <c r="P85" i="5"/>
  <c r="Q85" i="5" s="1"/>
  <c r="P83" i="5"/>
  <c r="Q83" i="5" s="1"/>
  <c r="P81" i="5"/>
  <c r="Q81" i="5" s="1"/>
  <c r="P79" i="5"/>
  <c r="Q79" i="5" s="1"/>
  <c r="P77" i="5"/>
  <c r="Q77" i="5" s="1"/>
  <c r="P75" i="5"/>
  <c r="Q75" i="5" s="1"/>
  <c r="P73" i="5"/>
  <c r="Q73" i="5" s="1"/>
  <c r="P71" i="5"/>
  <c r="Q71" i="5" s="1"/>
  <c r="P69" i="5"/>
  <c r="Q69" i="5" s="1"/>
  <c r="P67" i="5"/>
  <c r="Q67" i="5" s="1"/>
  <c r="P65" i="5"/>
  <c r="Q65" i="5" s="1"/>
  <c r="P63" i="5"/>
  <c r="Q63" i="5" s="1"/>
  <c r="P61" i="5"/>
  <c r="Q61" i="5" s="1"/>
  <c r="P59" i="5"/>
  <c r="Q59" i="5" s="1"/>
  <c r="P57" i="5"/>
  <c r="Q57" i="5" s="1"/>
  <c r="P55" i="5"/>
  <c r="Q55" i="5" s="1"/>
  <c r="P53" i="5"/>
  <c r="Q53" i="5" s="1"/>
  <c r="P51" i="5"/>
  <c r="Q51" i="5" s="1"/>
  <c r="P40" i="5"/>
  <c r="Q40" i="5" s="1"/>
  <c r="P36" i="5"/>
  <c r="Q36" i="5" s="1"/>
  <c r="P155" i="5"/>
  <c r="Q155" i="5" s="1"/>
  <c r="U154" i="5"/>
  <c r="P153" i="5"/>
  <c r="Q153" i="5" s="1"/>
  <c r="U152" i="5"/>
  <c r="P151" i="5"/>
  <c r="Q151" i="5" s="1"/>
  <c r="U150" i="5"/>
  <c r="P149" i="5"/>
  <c r="Q149" i="5" s="1"/>
  <c r="U148" i="5"/>
  <c r="P147" i="5"/>
  <c r="Q147" i="5" s="1"/>
  <c r="U146" i="5"/>
  <c r="P145" i="5"/>
  <c r="Q145" i="5" s="1"/>
  <c r="U144" i="5"/>
  <c r="P143" i="5"/>
  <c r="Q143" i="5" s="1"/>
  <c r="U142" i="5"/>
  <c r="P141" i="5"/>
  <c r="Q141" i="5" s="1"/>
  <c r="U140" i="5"/>
  <c r="P139" i="5"/>
  <c r="Q139" i="5" s="1"/>
  <c r="U138" i="5"/>
  <c r="P137" i="5"/>
  <c r="Q137" i="5" s="1"/>
  <c r="U136" i="5"/>
  <c r="P135" i="5"/>
  <c r="Q135" i="5" s="1"/>
  <c r="U89" i="5"/>
  <c r="P88" i="5"/>
  <c r="Q88" i="5" s="1"/>
  <c r="U87" i="5"/>
  <c r="P86" i="5"/>
  <c r="Q86" i="5" s="1"/>
  <c r="U85" i="5"/>
  <c r="P84" i="5"/>
  <c r="Q84" i="5" s="1"/>
  <c r="U83" i="5"/>
  <c r="P82" i="5"/>
  <c r="Q82" i="5" s="1"/>
  <c r="U81" i="5"/>
  <c r="P80" i="5"/>
  <c r="Q80" i="5" s="1"/>
  <c r="U79" i="5"/>
  <c r="P78" i="5"/>
  <c r="Q78" i="5" s="1"/>
  <c r="U77" i="5"/>
  <c r="P76" i="5"/>
  <c r="Q76" i="5" s="1"/>
  <c r="U75" i="5"/>
  <c r="P74" i="5"/>
  <c r="Q74" i="5" s="1"/>
  <c r="U73" i="5"/>
  <c r="P72" i="5"/>
  <c r="Q72" i="5" s="1"/>
  <c r="U71" i="5"/>
  <c r="P70" i="5"/>
  <c r="Q70" i="5" s="1"/>
  <c r="U69" i="5"/>
  <c r="P68" i="5"/>
  <c r="Q68" i="5" s="1"/>
  <c r="U67" i="5"/>
  <c r="P66" i="5"/>
  <c r="Q66" i="5" s="1"/>
  <c r="U65" i="5"/>
  <c r="P64" i="5"/>
  <c r="Q64" i="5" s="1"/>
  <c r="U63" i="5"/>
  <c r="P62" i="5"/>
  <c r="Q62" i="5" s="1"/>
  <c r="U61" i="5"/>
  <c r="P60" i="5"/>
  <c r="Q60" i="5" s="1"/>
  <c r="U59" i="5"/>
  <c r="P58" i="5"/>
  <c r="Q58" i="5" s="1"/>
  <c r="U57" i="5"/>
  <c r="P56" i="5"/>
  <c r="Q56" i="5" s="1"/>
  <c r="U55" i="5"/>
  <c r="P54" i="5"/>
  <c r="Q54" i="5" s="1"/>
  <c r="U53" i="5"/>
  <c r="P52" i="5"/>
  <c r="Q52" i="5" s="1"/>
  <c r="U51" i="5"/>
  <c r="P50" i="5"/>
  <c r="Q50" i="5" s="1"/>
  <c r="P45" i="5"/>
  <c r="Q45" i="5" s="1"/>
  <c r="P44" i="5"/>
  <c r="Q44" i="5" s="1"/>
  <c r="P41" i="5"/>
  <c r="Q41" i="5" s="1"/>
  <c r="U40" i="5"/>
  <c r="P37" i="5"/>
  <c r="Q37" i="5" s="1"/>
  <c r="U36" i="5"/>
  <c r="P13" i="5"/>
  <c r="Q13" i="5" s="1"/>
  <c r="P17" i="5"/>
  <c r="Q17" i="5" s="1"/>
  <c r="P21" i="5"/>
  <c r="Q21" i="5" s="1"/>
  <c r="P200" i="5"/>
  <c r="Q200" i="5" s="1"/>
  <c r="P196" i="5"/>
  <c r="Q196" i="5" s="1"/>
  <c r="P192" i="5"/>
  <c r="Q192" i="5" s="1"/>
  <c r="P188" i="5"/>
  <c r="Q188" i="5" s="1"/>
  <c r="P184" i="5"/>
  <c r="Q184" i="5" s="1"/>
  <c r="P180" i="5"/>
  <c r="Q180" i="5" s="1"/>
  <c r="P197" i="5"/>
  <c r="Q197" i="5" s="1"/>
  <c r="P193" i="5"/>
  <c r="Q193" i="5" s="1"/>
  <c r="P189" i="5"/>
  <c r="Q189" i="5" s="1"/>
  <c r="P185" i="5"/>
  <c r="Q185" i="5" s="1"/>
  <c r="P181" i="5"/>
  <c r="Q181" i="5" s="1"/>
  <c r="P178" i="5"/>
  <c r="Q178" i="5" s="1"/>
  <c r="P176" i="5"/>
  <c r="Q176" i="5" s="1"/>
  <c r="P174" i="5"/>
  <c r="Q174" i="5" s="1"/>
  <c r="P172" i="5"/>
  <c r="Q172" i="5" s="1"/>
  <c r="P170" i="5"/>
  <c r="Q170" i="5" s="1"/>
  <c r="P168" i="5"/>
  <c r="Q168" i="5" s="1"/>
  <c r="P166" i="5"/>
  <c r="Q166" i="5" s="1"/>
  <c r="P164" i="5"/>
  <c r="Q164" i="5" s="1"/>
  <c r="P162" i="5"/>
  <c r="Q162" i="5" s="1"/>
  <c r="P160" i="5"/>
  <c r="Q160" i="5" s="1"/>
  <c r="P158" i="5"/>
  <c r="Q158" i="5" s="1"/>
  <c r="P156" i="5"/>
  <c r="Q156" i="5" s="1"/>
  <c r="P19" i="5"/>
  <c r="Q19" i="5" s="1"/>
  <c r="P23" i="5"/>
  <c r="Q23" i="5" s="1"/>
  <c r="P198" i="5"/>
  <c r="Q198" i="5" s="1"/>
  <c r="U197" i="5"/>
  <c r="P194" i="5"/>
  <c r="Q194" i="5" s="1"/>
  <c r="U193" i="5"/>
  <c r="P190" i="5"/>
  <c r="Q190" i="5" s="1"/>
  <c r="U189" i="5"/>
  <c r="P186" i="5"/>
  <c r="Q186" i="5" s="1"/>
  <c r="U185" i="5"/>
  <c r="P182" i="5"/>
  <c r="Q182" i="5" s="1"/>
  <c r="U181" i="5"/>
  <c r="P4" i="5"/>
  <c r="P199" i="5"/>
  <c r="Q199" i="5" s="1"/>
  <c r="P195" i="5"/>
  <c r="Q195" i="5" s="1"/>
  <c r="P191" i="5"/>
  <c r="Q191" i="5" s="1"/>
  <c r="P187" i="5"/>
  <c r="Q187" i="5" s="1"/>
  <c r="P183" i="5"/>
  <c r="Q183" i="5" s="1"/>
  <c r="P179" i="5"/>
  <c r="Q179" i="5" s="1"/>
  <c r="U178" i="5"/>
  <c r="P177" i="5"/>
  <c r="Q177" i="5" s="1"/>
  <c r="U176" i="5"/>
  <c r="P175" i="5"/>
  <c r="Q175" i="5" s="1"/>
  <c r="U174" i="5"/>
  <c r="P173" i="5"/>
  <c r="Q173" i="5" s="1"/>
  <c r="U172" i="5"/>
  <c r="P171" i="5"/>
  <c r="Q171" i="5" s="1"/>
  <c r="U170" i="5"/>
  <c r="P169" i="5"/>
  <c r="Q169" i="5" s="1"/>
  <c r="U168" i="5"/>
  <c r="P167" i="5"/>
  <c r="Q167" i="5" s="1"/>
  <c r="U166" i="5"/>
  <c r="P165" i="5"/>
  <c r="Q165" i="5" s="1"/>
  <c r="U164" i="5"/>
  <c r="P163" i="5"/>
  <c r="Q163" i="5" s="1"/>
  <c r="U162" i="5"/>
  <c r="P161" i="5"/>
  <c r="Q161" i="5" s="1"/>
  <c r="U160" i="5"/>
  <c r="P159" i="5"/>
  <c r="Q159" i="5" s="1"/>
  <c r="U158" i="5"/>
  <c r="P157" i="5"/>
  <c r="Q157" i="5" s="1"/>
  <c r="P134" i="5"/>
  <c r="Q134" i="5" s="1"/>
  <c r="P130" i="5"/>
  <c r="Q130" i="5" s="1"/>
  <c r="P131" i="5"/>
  <c r="Q131" i="5" s="1"/>
  <c r="P127" i="5"/>
  <c r="Q127" i="5" s="1"/>
  <c r="P125" i="5"/>
  <c r="Q125" i="5" s="1"/>
  <c r="P123" i="5"/>
  <c r="Q123" i="5" s="1"/>
  <c r="P121" i="5"/>
  <c r="Q121" i="5" s="1"/>
  <c r="P119" i="5"/>
  <c r="Q119" i="5" s="1"/>
  <c r="P117" i="5"/>
  <c r="Q117" i="5" s="1"/>
  <c r="P115" i="5"/>
  <c r="Q115" i="5" s="1"/>
  <c r="P113" i="5"/>
  <c r="Q113" i="5" s="1"/>
  <c r="P111" i="5"/>
  <c r="Q111" i="5" s="1"/>
  <c r="P109" i="5"/>
  <c r="Q109" i="5" s="1"/>
  <c r="P107" i="5"/>
  <c r="Q107" i="5" s="1"/>
  <c r="P105" i="5"/>
  <c r="Q105" i="5" s="1"/>
  <c r="P103" i="5"/>
  <c r="Q103" i="5" s="1"/>
  <c r="P101" i="5"/>
  <c r="Q101" i="5" s="1"/>
  <c r="P99" i="5"/>
  <c r="Q99" i="5" s="1"/>
  <c r="P97" i="5"/>
  <c r="Q97" i="5" s="1"/>
  <c r="P95" i="5"/>
  <c r="Q95" i="5" s="1"/>
  <c r="P93" i="5"/>
  <c r="Q93" i="5" s="1"/>
  <c r="P91" i="5"/>
  <c r="Q91" i="5" s="1"/>
  <c r="P132" i="5"/>
  <c r="Q132" i="5" s="1"/>
  <c r="U131" i="5"/>
  <c r="P128" i="5"/>
  <c r="Q128" i="5" s="1"/>
  <c r="U127" i="5"/>
  <c r="P133" i="5"/>
  <c r="Q133" i="5" s="1"/>
  <c r="P129" i="5"/>
  <c r="Q129" i="5" s="1"/>
  <c r="P126" i="5"/>
  <c r="Q126" i="5" s="1"/>
  <c r="U125" i="5"/>
  <c r="P124" i="5"/>
  <c r="Q124" i="5" s="1"/>
  <c r="U123" i="5"/>
  <c r="P122" i="5"/>
  <c r="Q122" i="5" s="1"/>
  <c r="U121" i="5"/>
  <c r="P120" i="5"/>
  <c r="Q120" i="5" s="1"/>
  <c r="U119" i="5"/>
  <c r="P118" i="5"/>
  <c r="Q118" i="5" s="1"/>
  <c r="U117" i="5"/>
  <c r="P116" i="5"/>
  <c r="Q116" i="5" s="1"/>
  <c r="U115" i="5"/>
  <c r="P114" i="5"/>
  <c r="Q114" i="5" s="1"/>
  <c r="U113" i="5"/>
  <c r="P112" i="5"/>
  <c r="Q112" i="5" s="1"/>
  <c r="U111" i="5"/>
  <c r="P110" i="5"/>
  <c r="Q110" i="5" s="1"/>
  <c r="U109" i="5"/>
  <c r="P108" i="5"/>
  <c r="Q108" i="5" s="1"/>
  <c r="U107" i="5"/>
  <c r="P106" i="5"/>
  <c r="Q106" i="5" s="1"/>
  <c r="U105" i="5"/>
  <c r="P104" i="5"/>
  <c r="Q104" i="5" s="1"/>
  <c r="U103" i="5"/>
  <c r="P102" i="5"/>
  <c r="Q102" i="5" s="1"/>
  <c r="U101" i="5"/>
  <c r="P100" i="5"/>
  <c r="Q100" i="5" s="1"/>
  <c r="U99" i="5"/>
  <c r="P98" i="5"/>
  <c r="Q98" i="5" s="1"/>
  <c r="U97" i="5"/>
  <c r="P96" i="5"/>
  <c r="Q96" i="5" s="1"/>
  <c r="U95" i="5"/>
  <c r="P94" i="5"/>
  <c r="Q94" i="5" s="1"/>
  <c r="U93" i="5"/>
  <c r="P92" i="5"/>
  <c r="Q92" i="5" s="1"/>
  <c r="U91" i="5"/>
  <c r="P90" i="5"/>
  <c r="Q90" i="5" s="1"/>
  <c r="P46" i="5"/>
  <c r="Q46" i="5" s="1"/>
  <c r="P42" i="5"/>
  <c r="Q42" i="5" s="1"/>
  <c r="P31" i="5"/>
  <c r="Q31" i="5" s="1"/>
  <c r="P27" i="5"/>
  <c r="Q27" i="5" s="1"/>
  <c r="P11" i="5"/>
  <c r="Q11" i="5" s="1"/>
  <c r="P30" i="5"/>
  <c r="Q30" i="5" s="1"/>
  <c r="P26" i="5"/>
  <c r="Q26" i="5" s="1"/>
  <c r="P33" i="5"/>
  <c r="Q33" i="5" s="1"/>
  <c r="P29" i="5"/>
  <c r="Q29" i="5" s="1"/>
  <c r="P25" i="5"/>
  <c r="Q25" i="5" s="1"/>
  <c r="P9" i="5"/>
  <c r="Q9" i="5" s="1"/>
  <c r="J5" i="5"/>
  <c r="N8" i="5"/>
  <c r="J7" i="5"/>
  <c r="J6" i="5"/>
  <c r="G7" i="5"/>
  <c r="F6" i="5"/>
  <c r="F8" i="5"/>
  <c r="F4" i="5"/>
  <c r="U6" i="5"/>
  <c r="U10" i="5"/>
  <c r="U4" i="5"/>
  <c r="U14" i="5"/>
  <c r="U16" i="5"/>
  <c r="U18" i="5"/>
  <c r="U20" i="5"/>
  <c r="U22" i="5"/>
  <c r="U24" i="5"/>
  <c r="U28" i="5"/>
  <c r="U32" i="5"/>
  <c r="U13" i="5"/>
  <c r="U19" i="5"/>
  <c r="U12" i="5"/>
  <c r="U15" i="5"/>
  <c r="U17" i="5"/>
  <c r="U21" i="5"/>
  <c r="U23" i="5"/>
  <c r="AU4" i="12" l="1"/>
  <c r="BA8" i="9"/>
  <c r="AJ56" i="12" s="1"/>
  <c r="AU7" i="12" s="1"/>
  <c r="P10" i="9"/>
  <c r="Q10" i="9" s="1"/>
  <c r="U9" i="9"/>
  <c r="BF7" i="9"/>
  <c r="P8" i="9"/>
  <c r="Q8" i="9" s="1"/>
  <c r="AK41" i="12"/>
  <c r="N7" i="6"/>
  <c r="P11" i="9"/>
  <c r="Q11" i="9" s="1"/>
  <c r="P4" i="9"/>
  <c r="Q4" i="9" s="1"/>
  <c r="N5" i="7"/>
  <c r="P7" i="6"/>
  <c r="Q7" i="6" s="1"/>
  <c r="N7" i="5"/>
  <c r="O6" i="6"/>
  <c r="P6" i="6" s="1"/>
  <c r="Q6" i="6" s="1"/>
  <c r="AK47" i="12"/>
  <c r="AK38" i="12"/>
  <c r="BF4" i="9"/>
  <c r="P6" i="9"/>
  <c r="Q6" i="9" s="1"/>
  <c r="P8" i="5"/>
  <c r="Q8" i="5" s="1"/>
  <c r="AK53" i="12"/>
  <c r="P7" i="9"/>
  <c r="Q7" i="9" s="1"/>
  <c r="BF5" i="9"/>
  <c r="O5" i="5"/>
  <c r="P5" i="5" s="1"/>
  <c r="Q5" i="5" s="1"/>
  <c r="P97" i="7"/>
  <c r="Q97" i="7" s="1"/>
  <c r="J7" i="6"/>
  <c r="N8" i="7"/>
  <c r="P133" i="11"/>
  <c r="Q133" i="11" s="1"/>
  <c r="AK44" i="12"/>
  <c r="BF5" i="5"/>
  <c r="BF5" i="11"/>
  <c r="U125" i="7"/>
  <c r="P109" i="7"/>
  <c r="Q109" i="7" s="1"/>
  <c r="BF5" i="7"/>
  <c r="BF6" i="7"/>
  <c r="AK51" i="12"/>
  <c r="BF10" i="6"/>
  <c r="P5" i="9"/>
  <c r="Q5" i="9" s="1"/>
  <c r="BF11" i="5"/>
  <c r="P45" i="11"/>
  <c r="Q45" i="11" s="1"/>
  <c r="P77" i="11"/>
  <c r="Q77" i="11" s="1"/>
  <c r="K5" i="7"/>
  <c r="J5" i="7"/>
  <c r="BF10" i="7"/>
  <c r="J7" i="11"/>
  <c r="K7" i="11"/>
  <c r="P7" i="11" s="1"/>
  <c r="Q7" i="11" s="1"/>
  <c r="O5" i="6"/>
  <c r="P5" i="6" s="1"/>
  <c r="Q5" i="6" s="1"/>
  <c r="N5" i="6"/>
  <c r="J8" i="5"/>
  <c r="O6" i="5"/>
  <c r="P6" i="5" s="1"/>
  <c r="Q6" i="5" s="1"/>
  <c r="U190" i="11"/>
  <c r="U126" i="11"/>
  <c r="P165" i="11"/>
  <c r="Q165" i="11" s="1"/>
  <c r="P61" i="11"/>
  <c r="Q61" i="11" s="1"/>
  <c r="P29" i="11"/>
  <c r="Q29" i="11" s="1"/>
  <c r="P149" i="7"/>
  <c r="Q149" i="7" s="1"/>
  <c r="P197" i="7"/>
  <c r="Q197" i="7" s="1"/>
  <c r="BF6" i="11"/>
  <c r="BF8" i="6"/>
  <c r="P93" i="7"/>
  <c r="Q93" i="7" s="1"/>
  <c r="P25" i="7"/>
  <c r="Q25" i="7" s="1"/>
  <c r="N7" i="7"/>
  <c r="U197" i="11"/>
  <c r="J5" i="11"/>
  <c r="J6" i="11"/>
  <c r="N6" i="11"/>
  <c r="N8" i="6"/>
  <c r="P117" i="7"/>
  <c r="Q117" i="7" s="1"/>
  <c r="P78" i="11"/>
  <c r="Q78" i="11" s="1"/>
  <c r="BF9" i="11"/>
  <c r="BF8" i="11"/>
  <c r="AK43" i="12"/>
  <c r="AK49" i="12"/>
  <c r="J7" i="7"/>
  <c r="K7" i="7"/>
  <c r="P7" i="7" s="1"/>
  <c r="Q7" i="7" s="1"/>
  <c r="J8" i="7"/>
  <c r="K8" i="7"/>
  <c r="P8" i="7" s="1"/>
  <c r="Q8" i="7" s="1"/>
  <c r="BF6" i="6"/>
  <c r="BF8" i="7"/>
  <c r="BF9" i="6"/>
  <c r="P110" i="11"/>
  <c r="Q110" i="11" s="1"/>
  <c r="P94" i="11"/>
  <c r="Q94" i="11" s="1"/>
  <c r="P9" i="11"/>
  <c r="Q9" i="11" s="1"/>
  <c r="AK45" i="12"/>
  <c r="BF7" i="5"/>
  <c r="K8" i="6"/>
  <c r="BF4" i="6" s="1"/>
  <c r="J8" i="6"/>
  <c r="BF9" i="7"/>
  <c r="BF10" i="5"/>
  <c r="BF9" i="5"/>
  <c r="BF8" i="5"/>
  <c r="BF6" i="5"/>
  <c r="AK37" i="12"/>
  <c r="AV7" i="12"/>
  <c r="AK50" i="12"/>
  <c r="AK54" i="12"/>
  <c r="AK40" i="12"/>
  <c r="BA8" i="5"/>
  <c r="AJ40" i="12" s="1"/>
  <c r="AU6" i="12" s="1"/>
  <c r="AK48" i="12"/>
  <c r="AK46" i="12"/>
  <c r="BA8" i="6"/>
  <c r="AJ46" i="12" s="1"/>
  <c r="BA7" i="5"/>
  <c r="AJ39" i="12" s="1"/>
  <c r="AU5" i="12" s="1"/>
  <c r="AK39" i="12"/>
  <c r="AK55" i="12"/>
  <c r="AV6" i="12" s="1"/>
  <c r="BA4" i="9"/>
  <c r="AJ52" i="12" s="1"/>
  <c r="AU3" i="12" s="1"/>
  <c r="AK52" i="12"/>
  <c r="BA4" i="6"/>
  <c r="AJ42" i="12" s="1"/>
  <c r="AK42" i="12"/>
  <c r="BA6" i="11"/>
  <c r="AJ34" i="12" s="1"/>
  <c r="AK34" i="12"/>
  <c r="BA4" i="11"/>
  <c r="AJ32" i="12" s="1"/>
  <c r="AK32" i="12"/>
  <c r="BA8" i="11"/>
  <c r="AJ36" i="12" s="1"/>
  <c r="AK36" i="12"/>
  <c r="BA7" i="11"/>
  <c r="AJ35" i="12" s="1"/>
  <c r="AK35" i="12"/>
  <c r="BA5" i="11"/>
  <c r="AJ33" i="12" s="1"/>
  <c r="AK33" i="12"/>
  <c r="AR18" i="12"/>
  <c r="AR3" i="12" s="1"/>
  <c r="J6" i="12" s="1"/>
  <c r="BF7" i="11"/>
  <c r="BF10" i="11"/>
  <c r="BF4" i="11"/>
  <c r="Q4" i="7"/>
  <c r="Q4" i="6"/>
  <c r="Q4" i="5"/>
  <c r="P6" i="11"/>
  <c r="Q6" i="11" s="1"/>
  <c r="U7" i="11"/>
  <c r="Q16" i="11"/>
  <c r="P5" i="11"/>
  <c r="Q5" i="11" s="1"/>
  <c r="U5" i="11"/>
  <c r="U8" i="6"/>
  <c r="U7" i="5"/>
  <c r="P7" i="5"/>
  <c r="Q7" i="5" s="1"/>
  <c r="AT12" i="1"/>
  <c r="AV4" i="12" l="1"/>
  <c r="BF7" i="6"/>
  <c r="BF5" i="6"/>
  <c r="AW17" i="12" a="1"/>
  <c r="BC17" i="12" s="1"/>
  <c r="AO17" i="12" s="1"/>
  <c r="P8" i="6"/>
  <c r="Q8" i="6" s="1"/>
  <c r="AZ6" i="6" s="1"/>
  <c r="BF4" i="7"/>
  <c r="P204" i="9"/>
  <c r="AH17" i="12" s="1"/>
  <c r="AV3" i="12"/>
  <c r="P204" i="5"/>
  <c r="AH14" i="12" s="1"/>
  <c r="BF7" i="7"/>
  <c r="P5" i="7"/>
  <c r="AV5" i="12"/>
  <c r="AW14" i="12" a="1"/>
  <c r="AW14" i="12" s="1"/>
  <c r="AI14" i="12" s="1"/>
  <c r="P204" i="6"/>
  <c r="AH15" i="12" s="1"/>
  <c r="Q204" i="9"/>
  <c r="AP17" i="12" s="1"/>
  <c r="AZ5" i="9"/>
  <c r="AZ8" i="9"/>
  <c r="AZ4" i="9"/>
  <c r="AZ6" i="9"/>
  <c r="AZ7" i="9"/>
  <c r="AZ8" i="5"/>
  <c r="AZ7" i="5"/>
  <c r="AZ6" i="5"/>
  <c r="AZ9" i="5"/>
  <c r="AZ5" i="5"/>
  <c r="AW13" i="12" a="1"/>
  <c r="Q204" i="11"/>
  <c r="AP13" i="12" s="1"/>
  <c r="AZ7" i="11"/>
  <c r="AZ4" i="11"/>
  <c r="AZ8" i="11"/>
  <c r="AZ6" i="11"/>
  <c r="AZ5" i="11"/>
  <c r="Q204" i="5"/>
  <c r="AP14" i="12" s="1"/>
  <c r="P204" i="11"/>
  <c r="AH13" i="12" s="1"/>
  <c r="AW15" i="12" l="1" a="1"/>
  <c r="AY15" i="12" s="1"/>
  <c r="AK15" i="12" s="1"/>
  <c r="AZ4" i="6"/>
  <c r="AI42" i="12" s="1"/>
  <c r="AZ7" i="6"/>
  <c r="AI45" i="12" s="1"/>
  <c r="AZ15" i="12"/>
  <c r="AL15" i="12" s="1"/>
  <c r="AZ8" i="6"/>
  <c r="AI46" i="12" s="1"/>
  <c r="AZ5" i="6"/>
  <c r="AI43" i="12" s="1"/>
  <c r="Q204" i="6"/>
  <c r="AP15" i="12" s="1"/>
  <c r="BA15" i="12"/>
  <c r="AM15" i="12" s="1"/>
  <c r="AW16" i="12" a="1"/>
  <c r="BC16" i="12" s="1"/>
  <c r="AO16" i="12" s="1"/>
  <c r="BB17" i="12"/>
  <c r="AN17" i="12" s="1"/>
  <c r="AW17" i="12"/>
  <c r="AI17" i="12" s="1"/>
  <c r="AY17" i="12"/>
  <c r="AK17" i="12" s="1"/>
  <c r="AZ17" i="12"/>
  <c r="AL17" i="12" s="1"/>
  <c r="BA17" i="12"/>
  <c r="AM17" i="12" s="1"/>
  <c r="AX17" i="12"/>
  <c r="AJ17" i="12" s="1"/>
  <c r="AH3" i="12"/>
  <c r="D6" i="12" s="1"/>
  <c r="BC14" i="12"/>
  <c r="AO14" i="12" s="1"/>
  <c r="AX14" i="12"/>
  <c r="AJ14" i="12" s="1"/>
  <c r="BA14" i="12"/>
  <c r="AM14" i="12" s="1"/>
  <c r="BB14" i="12"/>
  <c r="AN14" i="12" s="1"/>
  <c r="AZ14" i="12"/>
  <c r="AL14" i="12" s="1"/>
  <c r="AY14" i="12"/>
  <c r="AK14" i="12" s="1"/>
  <c r="Q5" i="7"/>
  <c r="P204" i="7"/>
  <c r="AH16" i="12" s="1"/>
  <c r="AH18" i="12" s="1"/>
  <c r="AY8" i="9"/>
  <c r="AH56" i="12" s="1"/>
  <c r="AI56" i="12"/>
  <c r="AY7" i="9"/>
  <c r="AH55" i="12" s="1"/>
  <c r="AI55" i="12"/>
  <c r="AI53" i="12"/>
  <c r="AY5" i="9"/>
  <c r="AH53" i="12" s="1"/>
  <c r="AY6" i="9"/>
  <c r="AH54" i="12" s="1"/>
  <c r="AI54" i="12"/>
  <c r="AI44" i="12"/>
  <c r="AY6" i="6"/>
  <c r="AH44" i="12" s="1"/>
  <c r="AY4" i="9"/>
  <c r="AH52" i="12" s="1"/>
  <c r="AI52" i="12"/>
  <c r="AI37" i="12"/>
  <c r="AY5" i="5"/>
  <c r="AH37" i="12" s="1"/>
  <c r="AI41" i="12"/>
  <c r="AT7" i="12" s="1"/>
  <c r="AY9" i="5"/>
  <c r="AH41" i="12" s="1"/>
  <c r="AY6" i="5"/>
  <c r="AH38" i="12" s="1"/>
  <c r="AI38" i="12"/>
  <c r="AY7" i="5"/>
  <c r="AH39" i="12" s="1"/>
  <c r="AS5" i="12" s="1"/>
  <c r="AI39" i="12"/>
  <c r="AT5" i="12" s="1"/>
  <c r="AI40" i="12"/>
  <c r="AY8" i="5"/>
  <c r="AH40" i="12" s="1"/>
  <c r="AY8" i="11"/>
  <c r="AH36" i="12" s="1"/>
  <c r="AI36" i="12"/>
  <c r="AY5" i="11"/>
  <c r="AH33" i="12" s="1"/>
  <c r="AI33" i="12"/>
  <c r="AY7" i="11"/>
  <c r="AH35" i="12" s="1"/>
  <c r="AI35" i="12"/>
  <c r="AY6" i="11"/>
  <c r="AH34" i="12" s="1"/>
  <c r="AI34" i="12"/>
  <c r="AY4" i="11"/>
  <c r="AH32" i="12" s="1"/>
  <c r="AI32" i="12"/>
  <c r="AY13" i="12"/>
  <c r="AK13" i="12" s="1"/>
  <c r="BB13" i="12"/>
  <c r="AN13" i="12" s="1"/>
  <c r="AZ13" i="12"/>
  <c r="AL13" i="12" s="1"/>
  <c r="AX13" i="12"/>
  <c r="AJ13" i="12" s="1"/>
  <c r="AW13" i="12"/>
  <c r="AI13" i="12" s="1"/>
  <c r="BA13" i="12"/>
  <c r="AM13" i="12" s="1"/>
  <c r="BC13" i="12"/>
  <c r="AO13" i="12" s="1"/>
  <c r="AT4" i="12" l="1"/>
  <c r="AS7" i="12"/>
  <c r="AS6" i="12"/>
  <c r="BC15" i="12"/>
  <c r="AO15" i="12" s="1"/>
  <c r="AO18" i="12" s="1"/>
  <c r="AW15" i="12"/>
  <c r="AI15" i="12" s="1"/>
  <c r="AY4" i="6"/>
  <c r="AH42" i="12" s="1"/>
  <c r="BB15" i="12"/>
  <c r="AN15" i="12" s="1"/>
  <c r="AX15" i="12"/>
  <c r="AJ15" i="12" s="1"/>
  <c r="AW16" i="12"/>
  <c r="AI16" i="12" s="1"/>
  <c r="AY7" i="6"/>
  <c r="AH45" i="12" s="1"/>
  <c r="AZ16" i="12"/>
  <c r="AL16" i="12" s="1"/>
  <c r="AY5" i="6"/>
  <c r="AH43" i="12" s="1"/>
  <c r="AY8" i="6"/>
  <c r="AH46" i="12" s="1"/>
  <c r="BB16" i="12"/>
  <c r="AN16" i="12" s="1"/>
  <c r="BA16" i="12"/>
  <c r="AM16" i="12" s="1"/>
  <c r="AM18" i="12" s="1"/>
  <c r="AY16" i="12"/>
  <c r="AK16" i="12" s="1"/>
  <c r="AK18" i="12" s="1"/>
  <c r="AX16" i="12"/>
  <c r="AJ16" i="12" s="1"/>
  <c r="AZ6" i="7"/>
  <c r="AZ8" i="7"/>
  <c r="Q204" i="7"/>
  <c r="AP16" i="12" s="1"/>
  <c r="AP18" i="12" s="1"/>
  <c r="AP3" i="12" s="1"/>
  <c r="F6" i="12" s="1"/>
  <c r="AZ4" i="7"/>
  <c r="AZ7" i="7"/>
  <c r="AZ5" i="7"/>
  <c r="AS4" i="12"/>
  <c r="AS3" i="12"/>
  <c r="AT6" i="12"/>
  <c r="AT3" i="12"/>
  <c r="AN3" i="12"/>
  <c r="AI18" i="12"/>
  <c r="AI3" i="12"/>
  <c r="AM3" i="12"/>
  <c r="AJ3" i="12"/>
  <c r="AO3" i="12"/>
  <c r="AL18" i="12"/>
  <c r="AL3" i="12"/>
  <c r="AK3" i="12"/>
  <c r="AJ18" i="12" l="1"/>
  <c r="AN18" i="12"/>
  <c r="AY4" i="7"/>
  <c r="AH47" i="12" s="1"/>
  <c r="AI47" i="12"/>
  <c r="AY5" i="7"/>
  <c r="AH48" i="12" s="1"/>
  <c r="AI48" i="12"/>
  <c r="AY8" i="7"/>
  <c r="AH51" i="12" s="1"/>
  <c r="AI51" i="12"/>
  <c r="AY7" i="7"/>
  <c r="AH50" i="12" s="1"/>
  <c r="AI50" i="12"/>
  <c r="AI49" i="12"/>
  <c r="AY6" i="7"/>
  <c r="AH49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J4" authorId="0" shapeId="0" xr:uid="{FB4872E8-A2FE-9944-86B7-7BA2C9FF47EA}">
      <text>
        <r>
          <rPr>
            <sz val="10"/>
            <color rgb="FF000000"/>
            <rFont val="Arial"/>
            <family val="2"/>
          </rPr>
          <t xml:space="preserve">1. Опалювальна площа визначається за проектною документацію на будівлю, документацією, складеною за результатами технічної інвентаризації будівлі або паспортом об’єкта.
</t>
        </r>
        <r>
          <rPr>
            <sz val="10"/>
            <color rgb="FF000000"/>
            <rFont val="Arial"/>
            <family val="2"/>
          </rPr>
          <t xml:space="preserve">2. У разі якщо опалювальна площа відрізняється в різних видах документації, то використовується той вид документації, що був розроблений останнім.
</t>
        </r>
        <r>
          <rPr>
            <sz val="10"/>
            <color rgb="FF000000"/>
            <rFont val="Arial"/>
            <family val="2"/>
          </rPr>
          <t xml:space="preserve">3. У разі відсутності інформації про опалювальну площу в документації або у разі відсутності документації необхідна інформація визначається за результатами виявлення фактичного стану будівлі.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В опалювану площу входять опалювані сходові клітини, ліфтові та інші шахти з урахуванням їхньої площі на рівні кожного поверху. В опалювану площу будівлі не входять площі теплих горищ і техпідпілля, неопалюваних технічних поверхів, підвалу (підпілля), холодних неопалюваних веранд та сходових клітин, а також холодного горища або його частини, не зайнятої під мансарду.
</t>
        </r>
        <r>
          <rPr>
            <sz val="10"/>
            <color rgb="FF000000"/>
            <rFont val="Arial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D2" authorId="0" shapeId="0" xr:uid="{0C5EC57A-B355-8F44-89FC-1E7B7243A276}">
      <text>
        <r>
          <rPr>
            <b/>
            <sz val="10"/>
            <color rgb="FF000000"/>
            <rFont val="Tahoma"/>
            <family val="2"/>
            <charset val="204"/>
          </rPr>
          <t>Оберіть період аналізу даних</t>
        </r>
        <r>
          <rPr>
            <sz val="10"/>
            <color rgb="FF000000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<sst xmlns="http://schemas.openxmlformats.org/spreadsheetml/2006/main" count="690" uniqueCount="156">
  <si>
    <t xml:space="preserve"> - значне споживання енергії будівлею. Перевірте, ймовірно не вірно внесені дані або інша помилка</t>
  </si>
  <si>
    <t xml:space="preserve"> - необіхдно внести дані (порожня клітинкабілого кольору)</t>
  </si>
  <si>
    <t xml:space="preserve"> - розрахункове/заблоковане поле. Не коригувати без необхідності</t>
  </si>
  <si>
    <t xml:space="preserve"> - рік внесення даних (необхідно заповнити)</t>
  </si>
  <si>
    <t>Назва громади</t>
  </si>
  <si>
    <t>Лічильники в будівлі наявні для:</t>
  </si>
  <si>
    <t xml:space="preserve">№ </t>
  </si>
  <si>
    <t>Назва будівлі</t>
  </si>
  <si>
    <t>Коротка назва будівлі</t>
  </si>
  <si>
    <t>Адреса</t>
  </si>
  <si>
    <t>Власник</t>
  </si>
  <si>
    <t>Балансоутримувач</t>
  </si>
  <si>
    <t>Категорія будівлі</t>
  </si>
  <si>
    <t>Рік забудови</t>
  </si>
  <si>
    <t>Рік капітального ремонту / реконструкції</t>
  </si>
  <si>
    <t>Опалювальна площа</t>
  </si>
  <si>
    <t>Джерело теплозабезпечення</t>
  </si>
  <si>
    <t>Теплова енергія</t>
  </si>
  <si>
    <t>Газ</t>
  </si>
  <si>
    <t>Електрична енергія</t>
  </si>
  <si>
    <t>Холодна вода</t>
  </si>
  <si>
    <t>Гаряча вода</t>
  </si>
  <si>
    <t>Наявність ВДЕ</t>
  </si>
  <si>
    <t>Наявність енергетичного аудиту</t>
  </si>
  <si>
    <t>Клас енергоефективності</t>
  </si>
  <si>
    <t>Примітки</t>
  </si>
  <si>
    <t>кВт год</t>
  </si>
  <si>
    <t>ВДЕ</t>
  </si>
  <si>
    <t>Школа №1</t>
  </si>
  <si>
    <t>Ліцей №1</t>
  </si>
  <si>
    <t>Рівне, вулиця Рівненська, 1</t>
  </si>
  <si>
    <t>Міська рада</t>
  </si>
  <si>
    <t>Відділ освіти</t>
  </si>
  <si>
    <t>школа</t>
  </si>
  <si>
    <t>198Х</t>
  </si>
  <si>
    <t>2015, 2022</t>
  </si>
  <si>
    <t>Централізоване опалення (Гкал)</t>
  </si>
  <si>
    <t>Сонячна електростанція</t>
  </si>
  <si>
    <t>G</t>
  </si>
  <si>
    <t>адміністративна будівля</t>
  </si>
  <si>
    <t>Гкал</t>
  </si>
  <si>
    <t>Відсутні</t>
  </si>
  <si>
    <t>A</t>
  </si>
  <si>
    <t>Школа №2</t>
  </si>
  <si>
    <t>Гімназія №2</t>
  </si>
  <si>
    <t>Рівне, вулиця Рівненська, 2</t>
  </si>
  <si>
    <t>199Х</t>
  </si>
  <si>
    <t>Індивідуальне опалення (деревина)</t>
  </si>
  <si>
    <t>школа-інтернат</t>
  </si>
  <si>
    <t>Індивідуальне опалення (природний газ)</t>
  </si>
  <si>
    <t>м3</t>
  </si>
  <si>
    <t>Природний газ, м3</t>
  </si>
  <si>
    <t>B</t>
  </si>
  <si>
    <t>ЗДО №5</t>
  </si>
  <si>
    <t>Рівне, вулиця Рівненська, 3</t>
  </si>
  <si>
    <t>дитячий садок</t>
  </si>
  <si>
    <t>196Х</t>
  </si>
  <si>
    <t>Індивідуальне опалення (вугілля)</t>
  </si>
  <si>
    <t>кг</t>
  </si>
  <si>
    <t>Вугілля, кг</t>
  </si>
  <si>
    <t>Сонячні колектори</t>
  </si>
  <si>
    <t>C</t>
  </si>
  <si>
    <t>Центральна міська лікарня, хірургічний корпус</t>
  </si>
  <si>
    <t>ЦМЛ Х1</t>
  </si>
  <si>
    <t>Рівне, вулиця Рівненська, 4</t>
  </si>
  <si>
    <t>Відділ охорони здоров'я</t>
  </si>
  <si>
    <t>лікарня</t>
  </si>
  <si>
    <t>197Х</t>
  </si>
  <si>
    <t>Тепловий насос</t>
  </si>
  <si>
    <t>Капітальний ремонт 2024 рокі, утеплені стіни, замінені вікна, встановлено ІТП</t>
  </si>
  <si>
    <t>будинок культури</t>
  </si>
  <si>
    <t>Деревина, кг</t>
  </si>
  <si>
    <t>D</t>
  </si>
  <si>
    <t>Міська/селищна раду</t>
  </si>
  <si>
    <t>Рівне, вулиця Рівненська, 5</t>
  </si>
  <si>
    <t>200Х</t>
  </si>
  <si>
    <t>навчально-виховний комплекс</t>
  </si>
  <si>
    <t>Індивідуальне опалення (пелети)</t>
  </si>
  <si>
    <t>Пелети, кг</t>
  </si>
  <si>
    <t>E</t>
  </si>
  <si>
    <t>Будинок культури</t>
  </si>
  <si>
    <t>Рівне, вулиця Рівненська, 6</t>
  </si>
  <si>
    <t>Відділ культури</t>
  </si>
  <si>
    <t>спортивна школа</t>
  </si>
  <si>
    <t>Індивідуальне опалення (брекети)</t>
  </si>
  <si>
    <t>Брикети, кг</t>
  </si>
  <si>
    <t>F</t>
  </si>
  <si>
    <t>Центральна міська бібліотека</t>
  </si>
  <si>
    <t>Бібіліотека</t>
  </si>
  <si>
    <t>Рівне, вулиця Рівненська, 7</t>
  </si>
  <si>
    <t>бібліотека</t>
  </si>
  <si>
    <t>Індивідуальне опалення (щепа)</t>
  </si>
  <si>
    <t>Щепа, кг</t>
  </si>
  <si>
    <t>Школа №3</t>
  </si>
  <si>
    <t>Ліцей №3</t>
  </si>
  <si>
    <t>Рівне, вулиця Рівненська, 8</t>
  </si>
  <si>
    <t>Централізоване опалення (Мдж)</t>
  </si>
  <si>
    <t>МДж</t>
  </si>
  <si>
    <t>музей</t>
  </si>
  <si>
    <t>Індивідуальне опалення (деревина, м3)</t>
  </si>
  <si>
    <t>Деревина, м3</t>
  </si>
  <si>
    <t>заклад позашкільної освіти</t>
  </si>
  <si>
    <t>Електрична енергія, кВт∙год</t>
  </si>
  <si>
    <t>кВт∙год</t>
  </si>
  <si>
    <t>басейн</t>
  </si>
  <si>
    <t>житлові будинки/гуртожитки</t>
  </si>
  <si>
    <t>школа з басейном</t>
  </si>
  <si>
    <t>дитячий садок з басейном</t>
  </si>
  <si>
    <t>Рік подання даних:</t>
  </si>
  <si>
    <t>ТОП-5 будівель за споживанням</t>
  </si>
  <si>
    <t>Частка кожного типу джерела теплозабезпечення</t>
  </si>
  <si>
    <t>№ будівлі</t>
  </si>
  <si>
    <t>Джерело теплозабезпечення №1</t>
  </si>
  <si>
    <t>Споживання теплової енергії</t>
  </si>
  <si>
    <t>Одиниці виміру</t>
  </si>
  <si>
    <t>Споживання теплової енергії, кВт∙год</t>
  </si>
  <si>
    <t>Джерело теплозабезпечення №2</t>
  </si>
  <si>
    <t xml:space="preserve">Споживання теплової енергії  </t>
  </si>
  <si>
    <t xml:space="preserve">Одиниці виміру </t>
  </si>
  <si>
    <t>Споживання теплової енергії , кВт∙год</t>
  </si>
  <si>
    <t>Джерело теплозабезпечення №3</t>
  </si>
  <si>
    <t xml:space="preserve">Споживання теплової енергії   </t>
  </si>
  <si>
    <t xml:space="preserve">Одиниці виміру  </t>
  </si>
  <si>
    <t xml:space="preserve">Споживання теплової енергії, кВт∙год  </t>
  </si>
  <si>
    <t>Сумарне споживання теплової енергії, кВт∙год</t>
  </si>
  <si>
    <r>
      <t>Питоме споживання теплової енергії, кВт∙год/м</t>
    </r>
    <r>
      <rPr>
        <vertAlign val="superscript"/>
        <sz val="10"/>
        <color theme="1"/>
        <rFont val="Arial"/>
        <family val="2"/>
        <scheme val="minor"/>
      </rPr>
      <t>2</t>
    </r>
  </si>
  <si>
    <t>Споживання електричної енергії, кВт∙год</t>
  </si>
  <si>
    <r>
      <t>Питоме споживання електричної енергії, кВт∙год/м</t>
    </r>
    <r>
      <rPr>
        <vertAlign val="superscript"/>
        <sz val="10"/>
        <color theme="1"/>
        <rFont val="Arial"/>
        <family val="2"/>
        <scheme val="minor"/>
      </rPr>
      <t>2</t>
    </r>
  </si>
  <si>
    <t>Витрата коштів на теплову енергію за рік (тис. грн) 
(згідно бухгалтерських платіжок)</t>
  </si>
  <si>
    <t>Питома вартість теплової енергії, грн/кВт∙год</t>
  </si>
  <si>
    <t>Витрата коштів на електричну енергію за рік (тис. грн) 
(згідно бухгалтерських платіжок)</t>
  </si>
  <si>
    <t>Питома вартість електричної енергії, грн/кВт∙год</t>
  </si>
  <si>
    <t>Питоме споживання теплової енергії</t>
  </si>
  <si>
    <t>Питоме споживання електричної енергії</t>
  </si>
  <si>
    <t>Загальне споживання за рік, кВтгод</t>
  </si>
  <si>
    <t>Централізоване опалення</t>
  </si>
  <si>
    <t>Дашборд</t>
  </si>
  <si>
    <t>Рік</t>
  </si>
  <si>
    <t>Загальне споживання теплової енергії</t>
  </si>
  <si>
    <t xml:space="preserve">Централізоване опалення </t>
  </si>
  <si>
    <t>Вугілля</t>
  </si>
  <si>
    <t>Деревина</t>
  </si>
  <si>
    <t>Пелети</t>
  </si>
  <si>
    <t>Брекети</t>
  </si>
  <si>
    <t>Щепа</t>
  </si>
  <si>
    <t>Середнє питоме споживання теплової енергії</t>
  </si>
  <si>
    <t>Загальне споживання електричноїенергії</t>
  </si>
  <si>
    <t>Середнє питоме споживання електричної енергії</t>
  </si>
  <si>
    <t>Загальні показники</t>
  </si>
  <si>
    <t>Загальна  кількість 
будівель</t>
  </si>
  <si>
    <t>МВт∙год</t>
  </si>
  <si>
    <r>
      <t>кВт∙год/м</t>
    </r>
    <r>
      <rPr>
        <b/>
        <vertAlign val="superscript"/>
        <sz val="12"/>
        <color theme="1"/>
        <rFont val="Segoe UI"/>
        <charset val="204"/>
      </rPr>
      <t>2</t>
    </r>
  </si>
  <si>
    <t>Будівлі з енергетичними аудитами</t>
  </si>
  <si>
    <t>Загальне споживання електричної енергії</t>
  </si>
  <si>
    <t>Кращі 25%</t>
  </si>
  <si>
    <t>середнє значення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</si>
</sst>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,###\ &quot;m²&quot;"/>
    <numFmt numFmtId="165" formatCode="#,##0\ &quot;kWh/m²&quot;"/>
    <numFmt numFmtId="166" formatCode="_-* #,##0.00\ _€_-;\-* #,##0.00\ _€_-;_-* &quot;-&quot;??\ _€_-;_-@_-"/>
    <numFmt numFmtId="167" formatCode="_-* #,##0\ _€_-;\-* #,##0\ _€_-;_-* &quot;-&quot;??\ _€_-;_-@_-"/>
    <numFmt numFmtId="168" formatCode="_-* #,##0.0_-;\-* #,##0.0_-;_-* &quot;-&quot;??_-;_-@_-"/>
    <numFmt numFmtId="169" formatCode="#,##0.0"/>
  </numFmts>
  <fonts count="43">
    <font>
      <sz val="12"/>
      <color theme="1"/>
      <name val="Arial"/>
      <family val="2"/>
      <charset val="204"/>
      <scheme val="minor"/>
    </font>
    <font>
      <sz val="12"/>
      <color theme="1"/>
      <name val="Arial"/>
      <family val="2"/>
      <charset val="204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  <charset val="238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8"/>
      <color rgb="FF800000"/>
      <name val="Arial"/>
      <family val="2"/>
      <charset val="204"/>
    </font>
    <font>
      <sz val="11"/>
      <color indexed="8"/>
      <name val="Arial"/>
      <family val="2"/>
    </font>
    <font>
      <b/>
      <sz val="10"/>
      <color rgb="FF000000"/>
      <name val="Arial (Основной текст)"/>
      <charset val="204"/>
    </font>
    <font>
      <sz val="10"/>
      <color theme="1"/>
      <name val="Arial (Основной текст)"/>
      <charset val="204"/>
    </font>
    <font>
      <sz val="10"/>
      <color rgb="FF000000"/>
      <name val="Arial (Основной текст)"/>
      <charset val="204"/>
    </font>
    <font>
      <sz val="10"/>
      <name val="Arial (Основной текст)"/>
      <charset val="204"/>
    </font>
    <font>
      <sz val="8"/>
      <name val="Arial"/>
      <family val="2"/>
      <charset val="204"/>
      <scheme val="minor"/>
    </font>
    <font>
      <b/>
      <sz val="10"/>
      <color theme="1"/>
      <name val="Arial (Основной текст)"/>
      <charset val="204"/>
    </font>
    <font>
      <b/>
      <sz val="10"/>
      <color theme="0" tint="-0.14999847407452621"/>
      <name val="Arial"/>
      <family val="2"/>
      <scheme val="minor"/>
    </font>
    <font>
      <sz val="12"/>
      <color theme="0" tint="-0.14999847407452621"/>
      <name val="Arial"/>
      <family val="2"/>
      <scheme val="minor"/>
    </font>
    <font>
      <sz val="11"/>
      <color theme="0" tint="-0.14999847407452621"/>
      <name val="Arial"/>
      <family val="2"/>
      <scheme val="minor"/>
    </font>
    <font>
      <sz val="10"/>
      <color theme="0" tint="-0.14999847407452621"/>
      <name val="Arial"/>
      <family val="2"/>
      <scheme val="minor"/>
    </font>
    <font>
      <sz val="12"/>
      <color theme="0" tint="-0.14999847407452621"/>
      <name val="Arial (Основной текст)"/>
      <charset val="204"/>
    </font>
    <font>
      <sz val="11"/>
      <color theme="0" tint="-0.14999847407452621"/>
      <name val="Arial (Основной текст)"/>
      <charset val="204"/>
    </font>
    <font>
      <sz val="12"/>
      <color theme="0" tint="-0.14999847407452621"/>
      <name val="Arial"/>
      <family val="2"/>
      <charset val="204"/>
      <scheme val="minor"/>
    </font>
    <font>
      <sz val="10"/>
      <color theme="0" tint="-0.14999847407452621"/>
      <name val="Arial (Основной текст)"/>
      <charset val="204"/>
    </font>
    <font>
      <sz val="10"/>
      <color rgb="FF000000"/>
      <name val="Arial"/>
      <family val="2"/>
    </font>
    <font>
      <b/>
      <sz val="12"/>
      <color theme="1"/>
      <name val="Arial"/>
      <family val="2"/>
      <scheme val="minor"/>
    </font>
    <font>
      <vertAlign val="superscript"/>
      <sz val="10"/>
      <color theme="1"/>
      <name val="Arial"/>
      <family val="2"/>
      <scheme val="minor"/>
    </font>
    <font>
      <sz val="10"/>
      <name val="Arial (Основной текст)"/>
    </font>
    <font>
      <sz val="12"/>
      <color theme="1"/>
      <name val="Segoe UI"/>
      <charset val="204"/>
    </font>
    <font>
      <b/>
      <sz val="26"/>
      <color theme="1"/>
      <name val="Segoe UI"/>
      <charset val="204"/>
    </font>
    <font>
      <b/>
      <sz val="12"/>
      <color theme="1"/>
      <name val="Segoe UI"/>
      <charset val="204"/>
    </font>
    <font>
      <sz val="11"/>
      <color theme="1"/>
      <name val="Segoe UI"/>
      <charset val="204"/>
    </font>
    <font>
      <b/>
      <sz val="16"/>
      <color theme="1"/>
      <name val="Segoe UI"/>
      <charset val="204"/>
    </font>
    <font>
      <b/>
      <sz val="24"/>
      <color theme="1"/>
      <name val="Segoe UI Bold"/>
      <charset val="204"/>
    </font>
    <font>
      <b/>
      <vertAlign val="superscript"/>
      <sz val="12"/>
      <color theme="1"/>
      <name val="Segoe UI"/>
      <charset val="204"/>
    </font>
    <font>
      <sz val="10"/>
      <color rgb="FF000000"/>
      <name val="Tahoma"/>
      <family val="2"/>
      <charset val="204"/>
    </font>
    <font>
      <b/>
      <sz val="10"/>
      <color rgb="FF000000"/>
      <name val="Tahoma"/>
      <family val="2"/>
      <charset val="204"/>
    </font>
    <font>
      <b/>
      <sz val="10"/>
      <color rgb="FF000000"/>
      <name val="Arial"/>
      <family val="2"/>
      <scheme val="minor"/>
    </font>
    <font>
      <sz val="12"/>
      <color rgb="FF000000"/>
      <name val="Arial"/>
      <family val="2"/>
      <charset val="204"/>
      <scheme val="minor"/>
    </font>
    <font>
      <sz val="10"/>
      <color theme="1"/>
      <name val="Arial"/>
      <family val="2"/>
      <scheme val="minor"/>
    </font>
    <font>
      <sz val="11"/>
      <color rgb="FF000000"/>
      <name val="Segoe UI"/>
      <charset val="204"/>
    </font>
    <font>
      <sz val="11"/>
      <color rgb="FF000000"/>
      <name val="Arial"/>
      <family val="2"/>
      <charset val="204"/>
      <scheme val="minor"/>
    </font>
    <font>
      <sz val="12"/>
      <color theme="2" tint="-0.249977111117893"/>
      <name val="Arial"/>
      <family val="2"/>
      <scheme val="minor"/>
    </font>
    <font>
      <b/>
      <sz val="12"/>
      <color theme="2" tint="-0.249977111117893"/>
      <name val="Arial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rgb="FFF2F293"/>
        <bgColor rgb="FF000000"/>
      </patternFill>
    </fill>
    <fill>
      <patternFill patternType="solid">
        <fgColor rgb="FF99C889"/>
        <bgColor rgb="FF000000"/>
      </patternFill>
    </fill>
    <fill>
      <patternFill patternType="solid">
        <fgColor rgb="FFF2F2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rgb="FFFDC79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DAF2D0"/>
        <bgColor indexed="64"/>
      </patternFill>
    </fill>
    <fill>
      <patternFill patternType="solid">
        <fgColor rgb="FFFFEE99"/>
        <bgColor indexed="64"/>
      </patternFill>
    </fill>
    <fill>
      <patternFill patternType="solid">
        <fgColor rgb="FFFFEE99"/>
        <bgColor rgb="FF000000"/>
      </patternFill>
    </fill>
    <fill>
      <patternFill patternType="solid">
        <fgColor theme="2" tint="-9.9978637043366805E-2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  <xf numFmtId="166" fontId="2" fillId="0" borderId="0" applyFont="0" applyFill="0" applyBorder="0" applyAlignment="0" applyProtection="0"/>
  </cellStyleXfs>
  <cellXfs count="151">
    <xf numFmtId="0" fontId="0" fillId="0" borderId="0" xfId="0"/>
    <xf numFmtId="0" fontId="3" fillId="0" borderId="0" xfId="2" applyFont="1" applyAlignment="1">
      <alignment horizontal="left" vertical="top"/>
    </xf>
    <xf numFmtId="0" fontId="2" fillId="0" borderId="0" xfId="2"/>
    <xf numFmtId="0" fontId="2" fillId="0" borderId="0" xfId="2" applyAlignment="1">
      <alignment horizontal="center"/>
    </xf>
    <xf numFmtId="0" fontId="2" fillId="0" borderId="0" xfId="2" applyAlignment="1">
      <alignment horizontal="left" vertical="top"/>
    </xf>
    <xf numFmtId="0" fontId="3" fillId="0" borderId="0" xfId="2" applyFont="1"/>
    <xf numFmtId="49" fontId="2" fillId="0" borderId="0" xfId="2" applyNumberFormat="1" applyAlignment="1">
      <alignment horizontal="right"/>
    </xf>
    <xf numFmtId="0" fontId="5" fillId="0" borderId="3" xfId="3" applyFont="1" applyBorder="1" applyAlignment="1">
      <alignment horizontal="left" vertical="top" wrapText="1"/>
    </xf>
    <xf numFmtId="165" fontId="5" fillId="0" borderId="3" xfId="3" applyNumberFormat="1" applyFont="1" applyBorder="1" applyAlignment="1">
      <alignment horizontal="center" vertical="center"/>
    </xf>
    <xf numFmtId="0" fontId="6" fillId="4" borderId="3" xfId="3" applyFont="1" applyFill="1" applyBorder="1"/>
    <xf numFmtId="0" fontId="6" fillId="4" borderId="3" xfId="3" applyFont="1" applyFill="1" applyBorder="1" applyAlignment="1">
      <alignment wrapText="1"/>
    </xf>
    <xf numFmtId="167" fontId="2" fillId="0" borderId="0" xfId="4" applyNumberFormat="1" applyFont="1" applyAlignment="1">
      <alignment horizontal="center"/>
    </xf>
    <xf numFmtId="0" fontId="7" fillId="0" borderId="0" xfId="3" applyFont="1" applyAlignment="1">
      <alignment horizontal="left" readingOrder="1"/>
    </xf>
    <xf numFmtId="0" fontId="8" fillId="0" borderId="0" xfId="0" applyFont="1"/>
    <xf numFmtId="0" fontId="0" fillId="0" borderId="0" xfId="0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wrapText="1"/>
    </xf>
    <xf numFmtId="0" fontId="12" fillId="3" borderId="3" xfId="0" applyFont="1" applyFill="1" applyBorder="1" applyAlignment="1">
      <alignment wrapText="1"/>
    </xf>
    <xf numFmtId="164" fontId="11" fillId="0" borderId="3" xfId="0" applyNumberFormat="1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10" fillId="0" borderId="3" xfId="0" applyFont="1" applyBorder="1" applyAlignment="1">
      <alignment horizontal="center" wrapText="1"/>
    </xf>
    <xf numFmtId="0" fontId="12" fillId="6" borderId="3" xfId="0" applyFont="1" applyFill="1" applyBorder="1" applyAlignment="1">
      <alignment horizontal="left" wrapText="1"/>
    </xf>
    <xf numFmtId="169" fontId="12" fillId="6" borderId="3" xfId="0" applyNumberFormat="1" applyFont="1" applyFill="1" applyBorder="1" applyAlignment="1">
      <alignment horizontal="center" wrapText="1"/>
    </xf>
    <xf numFmtId="4" fontId="10" fillId="6" borderId="3" xfId="0" applyNumberFormat="1" applyFont="1" applyFill="1" applyBorder="1" applyAlignment="1">
      <alignment horizontal="center" wrapText="1"/>
    </xf>
    <xf numFmtId="2" fontId="0" fillId="0" borderId="0" xfId="0" applyNumberFormat="1"/>
    <xf numFmtId="3" fontId="10" fillId="0" borderId="3" xfId="1" applyNumberFormat="1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center" vertical="center" wrapText="1"/>
    </xf>
    <xf numFmtId="169" fontId="10" fillId="0" borderId="3" xfId="1" applyNumberFormat="1" applyFont="1" applyBorder="1" applyAlignment="1">
      <alignment horizontal="center" vertical="center" wrapText="1"/>
    </xf>
    <xf numFmtId="169" fontId="10" fillId="0" borderId="3" xfId="0" applyNumberFormat="1" applyFont="1" applyBorder="1" applyAlignment="1">
      <alignment horizontal="center" vertical="center" wrapText="1"/>
    </xf>
    <xf numFmtId="169" fontId="10" fillId="6" borderId="3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6" xfId="0" applyFont="1" applyBorder="1" applyAlignment="1">
      <alignment wrapText="1"/>
    </xf>
    <xf numFmtId="0" fontId="12" fillId="3" borderId="6" xfId="0" applyFont="1" applyFill="1" applyBorder="1" applyAlignment="1">
      <alignment wrapText="1"/>
    </xf>
    <xf numFmtId="164" fontId="11" fillId="0" borderId="6" xfId="0" applyNumberFormat="1" applyFont="1" applyBorder="1" applyAlignment="1">
      <alignment wrapText="1"/>
    </xf>
    <xf numFmtId="0" fontId="10" fillId="0" borderId="6" xfId="0" applyFont="1" applyBorder="1" applyAlignment="1">
      <alignment wrapText="1"/>
    </xf>
    <xf numFmtId="0" fontId="10" fillId="0" borderId="6" xfId="0" applyFont="1" applyBorder="1" applyAlignment="1">
      <alignment horizontal="center" wrapText="1"/>
    </xf>
    <xf numFmtId="0" fontId="2" fillId="0" borderId="3" xfId="2" applyBorder="1"/>
    <xf numFmtId="0" fontId="15" fillId="5" borderId="4" xfId="0" applyFont="1" applyFill="1" applyBorder="1"/>
    <xf numFmtId="0" fontId="16" fillId="0" borderId="0" xfId="0" applyFont="1"/>
    <xf numFmtId="0" fontId="17" fillId="0" borderId="0" xfId="0" applyFont="1"/>
    <xf numFmtId="0" fontId="18" fillId="0" borderId="3" xfId="3" applyFont="1" applyBorder="1" applyAlignment="1">
      <alignment horizontal="left" vertical="top" wrapText="1"/>
    </xf>
    <xf numFmtId="0" fontId="18" fillId="4" borderId="3" xfId="3" applyFont="1" applyFill="1" applyBorder="1"/>
    <xf numFmtId="0" fontId="18" fillId="4" borderId="3" xfId="3" applyFont="1" applyFill="1" applyBorder="1" applyAlignment="1">
      <alignment wrapText="1"/>
    </xf>
    <xf numFmtId="0" fontId="19" fillId="0" borderId="0" xfId="0" applyFont="1"/>
    <xf numFmtId="0" fontId="20" fillId="0" borderId="0" xfId="0" applyFont="1"/>
    <xf numFmtId="0" fontId="18" fillId="4" borderId="5" xfId="3" applyFont="1" applyFill="1" applyBorder="1"/>
    <xf numFmtId="0" fontId="21" fillId="0" borderId="0" xfId="0" applyFont="1"/>
    <xf numFmtId="0" fontId="22" fillId="4" borderId="3" xfId="3" applyFont="1" applyFill="1" applyBorder="1"/>
    <xf numFmtId="0" fontId="10" fillId="0" borderId="3" xfId="0" applyFont="1" applyBorder="1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1" xfId="0" applyFont="1" applyBorder="1" applyAlignment="1">
      <alignment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7" borderId="0" xfId="0" applyFill="1"/>
    <xf numFmtId="0" fontId="0" fillId="7" borderId="7" xfId="0" applyFill="1" applyBorder="1"/>
    <xf numFmtId="0" fontId="0" fillId="7" borderId="8" xfId="0" applyFill="1" applyBorder="1"/>
    <xf numFmtId="0" fontId="0" fillId="7" borderId="9" xfId="0" applyFill="1" applyBorder="1"/>
    <xf numFmtId="0" fontId="24" fillId="7" borderId="8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3" borderId="5" xfId="0" applyFont="1" applyFill="1" applyBorder="1" applyAlignment="1">
      <alignment wrapText="1"/>
    </xf>
    <xf numFmtId="0" fontId="10" fillId="0" borderId="5" xfId="0" applyFont="1" applyBorder="1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5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0" fillId="7" borderId="0" xfId="0" applyFill="1" applyAlignment="1">
      <alignment horizontal="center"/>
    </xf>
    <xf numFmtId="0" fontId="11" fillId="2" borderId="3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wrapText="1"/>
    </xf>
    <xf numFmtId="0" fontId="9" fillId="8" borderId="1" xfId="0" applyFont="1" applyFill="1" applyBorder="1" applyAlignment="1">
      <alignment horizontal="left" vertical="center" wrapText="1"/>
    </xf>
    <xf numFmtId="0" fontId="9" fillId="9" borderId="1" xfId="0" applyFont="1" applyFill="1" applyBorder="1" applyAlignment="1">
      <alignment horizontal="left" vertical="center" wrapText="1"/>
    </xf>
    <xf numFmtId="0" fontId="9" fillId="10" borderId="1" xfId="0" applyFont="1" applyFill="1" applyBorder="1" applyAlignment="1">
      <alignment horizontal="left" vertical="center" wrapText="1"/>
    </xf>
    <xf numFmtId="0" fontId="9" fillId="10" borderId="1" xfId="0" applyFont="1" applyFill="1" applyBorder="1" applyAlignment="1">
      <alignment horizontal="center" vertical="center" wrapText="1"/>
    </xf>
    <xf numFmtId="1" fontId="10" fillId="6" borderId="3" xfId="0" applyNumberFormat="1" applyFont="1" applyFill="1" applyBorder="1" applyAlignment="1">
      <alignment horizontal="center" wrapText="1"/>
    </xf>
    <xf numFmtId="168" fontId="10" fillId="0" borderId="3" xfId="0" applyNumberFormat="1" applyFont="1" applyBorder="1" applyAlignment="1">
      <alignment wrapText="1"/>
    </xf>
    <xf numFmtId="0" fontId="9" fillId="11" borderId="1" xfId="0" applyFont="1" applyFill="1" applyBorder="1" applyAlignment="1">
      <alignment horizontal="left" vertical="center" wrapText="1"/>
    </xf>
    <xf numFmtId="0" fontId="9" fillId="12" borderId="1" xfId="0" applyFont="1" applyFill="1" applyBorder="1" applyAlignment="1">
      <alignment horizontal="left" vertical="center" wrapText="1"/>
    </xf>
    <xf numFmtId="0" fontId="0" fillId="13" borderId="0" xfId="0" applyFill="1" applyAlignment="1">
      <alignment horizontal="center"/>
    </xf>
    <xf numFmtId="0" fontId="10" fillId="13" borderId="0" xfId="0" applyFont="1" applyFill="1"/>
    <xf numFmtId="0" fontId="14" fillId="13" borderId="0" xfId="0" applyFont="1" applyFill="1"/>
    <xf numFmtId="0" fontId="11" fillId="0" borderId="11" xfId="0" applyFont="1" applyBorder="1" applyAlignment="1">
      <alignment wrapText="1"/>
    </xf>
    <xf numFmtId="0" fontId="12" fillId="3" borderId="11" xfId="0" applyFont="1" applyFill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horizontal="center" wrapText="1"/>
    </xf>
    <xf numFmtId="0" fontId="12" fillId="6" borderId="11" xfId="0" applyFont="1" applyFill="1" applyBorder="1" applyAlignment="1">
      <alignment horizontal="left" wrapText="1"/>
    </xf>
    <xf numFmtId="0" fontId="12" fillId="6" borderId="11" xfId="0" applyFont="1" applyFill="1" applyBorder="1" applyAlignment="1">
      <alignment horizontal="center" wrapText="1"/>
    </xf>
    <xf numFmtId="0" fontId="12" fillId="6" borderId="11" xfId="0" applyFont="1" applyFill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6" borderId="10" xfId="0" applyFont="1" applyFill="1" applyBorder="1" applyAlignment="1">
      <alignment horizontal="center" wrapText="1"/>
    </xf>
    <xf numFmtId="0" fontId="10" fillId="0" borderId="10" xfId="0" applyFont="1" applyBorder="1" applyAlignment="1">
      <alignment horizontal="center" vertical="center" wrapText="1"/>
    </xf>
    <xf numFmtId="169" fontId="10" fillId="6" borderId="13" xfId="0" applyNumberFormat="1" applyFont="1" applyFill="1" applyBorder="1" applyAlignment="1">
      <alignment horizontal="center" vertical="center" wrapText="1"/>
    </xf>
    <xf numFmtId="169" fontId="12" fillId="6" borderId="12" xfId="0" applyNumberFormat="1" applyFont="1" applyFill="1" applyBorder="1" applyAlignment="1">
      <alignment horizontal="center" wrapText="1"/>
    </xf>
    <xf numFmtId="169" fontId="10" fillId="0" borderId="3" xfId="0" applyNumberFormat="1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3" fontId="10" fillId="6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/>
    <xf numFmtId="0" fontId="16" fillId="0" borderId="14" xfId="0" applyFont="1" applyBorder="1"/>
    <xf numFmtId="0" fontId="16" fillId="0" borderId="14" xfId="0" applyFont="1" applyBorder="1" applyAlignment="1">
      <alignment wrapText="1"/>
    </xf>
    <xf numFmtId="2" fontId="16" fillId="0" borderId="14" xfId="0" applyNumberFormat="1" applyFont="1" applyBorder="1" applyAlignment="1">
      <alignment horizontal="center" wrapText="1"/>
    </xf>
    <xf numFmtId="0" fontId="27" fillId="0" borderId="0" xfId="0" applyFont="1"/>
    <xf numFmtId="0" fontId="30" fillId="0" borderId="0" xfId="0" applyFont="1"/>
    <xf numFmtId="0" fontId="28" fillId="15" borderId="0" xfId="0" applyFont="1" applyFill="1" applyAlignment="1">
      <alignment horizontal="center" vertical="top"/>
    </xf>
    <xf numFmtId="0" fontId="31" fillId="0" borderId="0" xfId="0" applyFont="1"/>
    <xf numFmtId="0" fontId="0" fillId="5" borderId="0" xfId="0" applyFill="1"/>
    <xf numFmtId="0" fontId="32" fillId="5" borderId="0" xfId="0" applyFont="1" applyFill="1"/>
    <xf numFmtId="0" fontId="27" fillId="5" borderId="0" xfId="0" applyFont="1" applyFill="1"/>
    <xf numFmtId="0" fontId="27" fillId="5" borderId="0" xfId="0" applyFont="1" applyFill="1" applyAlignment="1">
      <alignment horizontal="right"/>
    </xf>
    <xf numFmtId="0" fontId="27" fillId="0" borderId="0" xfId="0" applyFont="1" applyAlignment="1">
      <alignment horizontal="center"/>
    </xf>
    <xf numFmtId="3" fontId="28" fillId="16" borderId="0" xfId="1" applyNumberFormat="1" applyFont="1" applyFill="1" applyAlignment="1">
      <alignment horizontal="center" vertical="top"/>
    </xf>
    <xf numFmtId="0" fontId="29" fillId="16" borderId="0" xfId="0" applyFont="1" applyFill="1" applyAlignment="1">
      <alignment horizontal="center" vertical="center"/>
    </xf>
    <xf numFmtId="0" fontId="27" fillId="16" borderId="0" xfId="0" applyFont="1" applyFill="1" applyAlignment="1">
      <alignment horizontal="center" vertical="center" wrapText="1"/>
    </xf>
    <xf numFmtId="3" fontId="28" fillId="19" borderId="0" xfId="1" applyNumberFormat="1" applyFont="1" applyFill="1" applyAlignment="1">
      <alignment horizontal="center" vertical="center"/>
    </xf>
    <xf numFmtId="3" fontId="28" fillId="20" borderId="0" xfId="1" applyNumberFormat="1" applyFont="1" applyFill="1" applyAlignment="1">
      <alignment horizontal="center" vertical="top"/>
    </xf>
    <xf numFmtId="0" fontId="29" fillId="20" borderId="0" xfId="0" applyFont="1" applyFill="1" applyAlignment="1">
      <alignment horizontal="center" vertical="center"/>
    </xf>
    <xf numFmtId="0" fontId="27" fillId="20" borderId="0" xfId="0" applyFont="1" applyFill="1" applyAlignment="1">
      <alignment horizontal="center" vertical="center" wrapText="1"/>
    </xf>
    <xf numFmtId="0" fontId="14" fillId="0" borderId="0" xfId="0" applyFont="1"/>
    <xf numFmtId="0" fontId="0" fillId="20" borderId="0" xfId="0" applyFill="1"/>
    <xf numFmtId="0" fontId="36" fillId="0" borderId="0" xfId="0" applyFont="1"/>
    <xf numFmtId="0" fontId="37" fillId="21" borderId="0" xfId="0" applyFont="1" applyFill="1"/>
    <xf numFmtId="0" fontId="38" fillId="6" borderId="3" xfId="0" applyFont="1" applyFill="1" applyBorder="1" applyAlignment="1">
      <alignment wrapText="1"/>
    </xf>
    <xf numFmtId="0" fontId="38" fillId="22" borderId="3" xfId="0" applyFont="1" applyFill="1" applyBorder="1" applyAlignment="1">
      <alignment wrapText="1"/>
    </xf>
    <xf numFmtId="0" fontId="11" fillId="6" borderId="3" xfId="0" applyFont="1" applyFill="1" applyBorder="1" applyAlignment="1">
      <alignment wrapText="1"/>
    </xf>
    <xf numFmtId="0" fontId="12" fillId="22" borderId="3" xfId="0" applyFont="1" applyFill="1" applyBorder="1" applyAlignment="1">
      <alignment wrapText="1"/>
    </xf>
    <xf numFmtId="0" fontId="10" fillId="6" borderId="3" xfId="0" applyFont="1" applyFill="1" applyBorder="1" applyAlignment="1">
      <alignment wrapText="1"/>
    </xf>
    <xf numFmtId="0" fontId="39" fillId="0" borderId="0" xfId="0" applyFont="1"/>
    <xf numFmtId="1" fontId="10" fillId="6" borderId="6" xfId="0" applyNumberFormat="1" applyFont="1" applyFill="1" applyBorder="1" applyAlignment="1">
      <alignment horizontal="center" wrapText="1"/>
    </xf>
    <xf numFmtId="0" fontId="0" fillId="0" borderId="15" xfId="0" applyBorder="1"/>
    <xf numFmtId="0" fontId="40" fillId="21" borderId="0" xfId="0" applyFont="1" applyFill="1" applyAlignment="1">
      <alignment horizontal="center"/>
    </xf>
    <xf numFmtId="0" fontId="12" fillId="3" borderId="1" xfId="0" applyFont="1" applyFill="1" applyBorder="1" applyAlignment="1">
      <alignment horizontal="left" vertical="center" wrapText="1"/>
    </xf>
    <xf numFmtId="0" fontId="26" fillId="3" borderId="1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41" fillId="0" borderId="0" xfId="0" applyFont="1"/>
    <xf numFmtId="0" fontId="42" fillId="18" borderId="0" xfId="0" applyFont="1" applyFill="1"/>
    <xf numFmtId="0" fontId="41" fillId="0" borderId="0" xfId="0" applyFont="1" applyAlignment="1">
      <alignment wrapText="1"/>
    </xf>
    <xf numFmtId="3" fontId="41" fillId="0" borderId="0" xfId="0" applyNumberFormat="1" applyFont="1"/>
    <xf numFmtId="169" fontId="41" fillId="0" borderId="0" xfId="0" applyNumberFormat="1" applyFont="1"/>
    <xf numFmtId="1" fontId="41" fillId="0" borderId="0" xfId="0" applyNumberFormat="1" applyFont="1" applyAlignment="1">
      <alignment horizontal="center" wrapText="1"/>
    </xf>
    <xf numFmtId="1" fontId="41" fillId="0" borderId="0" xfId="0" applyNumberFormat="1" applyFont="1" applyAlignment="1">
      <alignment horizontal="center"/>
    </xf>
    <xf numFmtId="0" fontId="27" fillId="14" borderId="0" xfId="0" applyFont="1" applyFill="1" applyAlignment="1">
      <alignment horizontal="center" vertical="center" wrapText="1"/>
    </xf>
    <xf numFmtId="0" fontId="27" fillId="17" borderId="0" xfId="0" applyFont="1" applyFill="1" applyAlignment="1">
      <alignment horizontal="center" vertical="center" wrapText="1"/>
    </xf>
    <xf numFmtId="0" fontId="2" fillId="0" borderId="0" xfId="2" applyAlignment="1">
      <alignment horizontal="left" vertical="top" wrapText="1"/>
    </xf>
  </cellXfs>
  <cellStyles count="5">
    <cellStyle name="Komma 2" xfId="4" xr:uid="{C4BE5757-81BB-D14B-A99E-3D52DE20959D}"/>
    <cellStyle name="Standard 2" xfId="2" xr:uid="{8DA5B1C0-9150-D242-9DAE-A4984EBEAC47}"/>
    <cellStyle name="Звичайний" xfId="0" builtinId="0"/>
    <cellStyle name="Обычный 2" xfId="3" xr:uid="{7EC85DD8-E5C1-8C48-9775-79C2DDD59FE5}"/>
    <cellStyle name="Фінансовий" xfId="1" builtinId="3"/>
  </cellStyles>
  <dxfs count="316"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249977111117893"/>
        <name val="Arial"/>
        <family val="2"/>
        <scheme val="minor"/>
      </font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rgb="FF000000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8" formatCode="_-* #,##0.0_-;\-* #,##0.0_-;_-* &quot;-&quot;??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rgb="FF000000"/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numFmt numFmtId="0" formatCode="General"/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 patternType="solid">
          <fgColor rgb="FF000000"/>
          <bgColor rgb="FFC6E0B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rgb="FF000000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8" formatCode="_-* #,##0.0_-;\-* #,##0.0_-;_-* &quot;-&quot;??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fill>
        <patternFill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 patternType="solid">
          <fgColor rgb="FF000000"/>
          <bgColor rgb="FFC6E0B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rgb="FF000000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8" formatCode="_-* #,##0.0_-;\-* #,##0.0_-;_-* &quot;-&quot;??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  <scheme val="none"/>
      </font>
      <fill>
        <patternFill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 patternType="solid">
          <fgColor rgb="FF000000"/>
          <bgColor rgb="FFC6E0B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rgb="FF000000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8" formatCode="_-* #,##0.0_-;\-* #,##0.0_-;_-* &quot;-&quot;??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  <scheme val="none"/>
      </font>
      <fill>
        <patternFill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 patternType="solid">
          <fgColor rgb="FF000000"/>
          <bgColor rgb="FFC6E0B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rgb="FF000000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(Основной текст)"/>
        <charset val="204"/>
      </font>
      <numFmt numFmtId="169" formatCode="#,##0.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68" formatCode="_-* #,##0.0_-;\-* #,##0.0_-;_-* &quot;-&quot;??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numFmt numFmtId="3" formatCode="#,##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169" formatCode="#,##0.0"/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 (Основной текст)"/>
        <charset val="204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indexed="64"/>
          <bgColor theme="2" tint="-9.9978637043366805E-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fill>
        <patternFill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numFmt numFmtId="0" formatCode="General"/>
      <fill>
        <patternFill patternType="solid">
          <fgColor rgb="FF000000"/>
          <bgColor theme="2" tint="-9.9978637043366805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>
          <bgColor theme="2" tint="-9.9978637043366805E-2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 patternType="solid">
          <fgColor rgb="FF000000"/>
          <bgColor rgb="FFC6E0B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(Основной текст)"/>
        <charset val="204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numFmt numFmtId="164" formatCode="#,###\ &quot;m²&quot;"/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(Основной текст)"/>
        <charset val="204"/>
        <scheme val="none"/>
      </font>
      <fill>
        <patternFill patternType="solid">
          <fgColor rgb="FF000000"/>
          <bgColor rgb="FFFFFFFF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 (Основной текст)"/>
        <charset val="204"/>
      </font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(Основной текст)"/>
        <charset val="204"/>
        <scheme val="none"/>
      </font>
      <fill>
        <patternFill patternType="solid">
          <fgColor rgb="FF000000"/>
          <bgColor rgb="FFC6E0B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u val="none"/>
        <color theme="0"/>
      </font>
      <numFmt numFmtId="30" formatCode="@"/>
      <fill>
        <patternFill>
          <bgColor rgb="FF369E70"/>
        </patternFill>
      </fill>
    </dxf>
    <dxf>
      <font>
        <b val="0"/>
        <i val="0"/>
      </font>
      <fill>
        <patternFill>
          <bgColor rgb="FF93C83E"/>
        </patternFill>
      </fill>
    </dxf>
    <dxf>
      <fill>
        <patternFill>
          <bgColor rgb="FFC0E1BF"/>
        </patternFill>
      </fill>
    </dxf>
    <dxf>
      <fill>
        <patternFill>
          <bgColor rgb="FFFDC795"/>
        </patternFill>
      </fill>
    </dxf>
    <dxf>
      <fill>
        <patternFill>
          <bgColor rgb="FFFFCC23"/>
        </patternFill>
      </fill>
    </dxf>
    <dxf>
      <fill>
        <patternFill>
          <bgColor rgb="FFF8982C"/>
        </patternFill>
      </fill>
    </dxf>
    <dxf>
      <fill>
        <patternFill>
          <bgColor rgb="FFEE312E"/>
        </patternFill>
      </fill>
    </dxf>
    <dxf>
      <font>
        <b val="0"/>
        <i val="0"/>
        <u val="none"/>
        <color theme="0"/>
      </font>
      <numFmt numFmtId="30" formatCode="@"/>
      <fill>
        <patternFill>
          <bgColor rgb="FF369E70"/>
        </patternFill>
      </fill>
    </dxf>
    <dxf>
      <font>
        <b val="0"/>
        <i val="0"/>
      </font>
      <fill>
        <patternFill>
          <bgColor rgb="FF93C83E"/>
        </patternFill>
      </fill>
    </dxf>
    <dxf>
      <fill>
        <patternFill>
          <bgColor rgb="FFC0E1BF"/>
        </patternFill>
      </fill>
    </dxf>
    <dxf>
      <fill>
        <patternFill>
          <bgColor rgb="FFFDC795"/>
        </patternFill>
      </fill>
    </dxf>
    <dxf>
      <fill>
        <patternFill>
          <bgColor rgb="FFFFCC23"/>
        </patternFill>
      </fill>
    </dxf>
    <dxf>
      <fill>
        <patternFill>
          <bgColor rgb="FFF8982C"/>
        </patternFill>
      </fill>
    </dxf>
    <dxf>
      <fill>
        <patternFill>
          <bgColor rgb="FFEE312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E99"/>
      <color rgb="FFB05323"/>
      <color rgb="FF9EC781"/>
      <color rgb="FFFBC426"/>
      <color rgb="FF549BD8"/>
      <color rgb="FFC0E6F5"/>
      <color rgb="FFFFF4A4"/>
      <color rgb="FFFFE794"/>
      <color rgb="FFFFDA7F"/>
      <color rgb="FFFFD9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1">
                <a:effectLst/>
                <a:latin typeface="Segoe UI" panose="020B0502040204020203" pitchFamily="34" charset="0"/>
                <a:cs typeface="Segoe UI" panose="020B0502040204020203" pitchFamily="34" charset="0"/>
              </a:rPr>
              <a:t>ЧАСТКА КОЖНОГО ТИПУ ДЖЕРЕЛА ТЕПЛОЗАБЕЗПЕЧЕННЯ</a:t>
            </a:r>
            <a:endParaRPr lang="ru-UA" sz="1400">
              <a:effectLst/>
              <a:latin typeface="Segoe UI" panose="020B0502040204020203" pitchFamily="34" charset="0"/>
              <a:cs typeface="Segoe UI" panose="020B0502040204020203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UA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49BD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03-F448-A597-3275FA061F54}"/>
              </c:ext>
            </c:extLst>
          </c:dPt>
          <c:dPt>
            <c:idx val="1"/>
            <c:bubble3D val="0"/>
            <c:spPr>
              <a:solidFill>
                <a:srgbClr val="FBC42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03-F448-A597-3275FA061F5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03-F448-A597-3275FA061F54}"/>
              </c:ext>
            </c:extLst>
          </c:dPt>
          <c:dPt>
            <c:idx val="3"/>
            <c:bubble3D val="0"/>
            <c:spPr>
              <a:solidFill>
                <a:srgbClr val="9EC78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03-F448-A597-3275FA061F5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03-F448-A597-3275FA061F5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03-F448-A597-3275FA061F5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03-F448-A597-3275FA061F54}"/>
              </c:ext>
            </c:extLst>
          </c:dPt>
          <c:dLbls>
            <c:dLbl>
              <c:idx val="4"/>
              <c:layout>
                <c:manualLayout>
                  <c:x val="-0.11326397526257601"/>
                  <c:y val="1.651559225071682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03-F448-A597-3275FA061F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Дашборд!$AI$2:$AO$2</c:f>
              <c:strCache>
                <c:ptCount val="7"/>
                <c:pt idx="0">
                  <c:v>Централізоване опалення </c:v>
                </c:pt>
                <c:pt idx="1">
                  <c:v>Газ</c:v>
                </c:pt>
                <c:pt idx="2">
                  <c:v>Вугілля</c:v>
                </c:pt>
                <c:pt idx="3">
                  <c:v>Деревина</c:v>
                </c:pt>
                <c:pt idx="4">
                  <c:v>Пелети</c:v>
                </c:pt>
                <c:pt idx="5">
                  <c:v>Брекети</c:v>
                </c:pt>
                <c:pt idx="6">
                  <c:v>Щепа</c:v>
                </c:pt>
              </c:strCache>
            </c:strRef>
          </c:cat>
          <c:val>
            <c:numRef>
              <c:f>Дашборд!$AI$3:$AO$3</c:f>
              <c:numCache>
                <c:formatCode>General</c:formatCode>
                <c:ptCount val="7"/>
                <c:pt idx="0">
                  <c:v>4822961</c:v>
                </c:pt>
                <c:pt idx="1">
                  <c:v>96162</c:v>
                </c:pt>
                <c:pt idx="2">
                  <c:v>372000</c:v>
                </c:pt>
                <c:pt idx="3">
                  <c:v>314500</c:v>
                </c:pt>
                <c:pt idx="4">
                  <c:v>0</c:v>
                </c:pt>
                <c:pt idx="5">
                  <c:v>592200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3-5342-8BB2-F80FFCCECEC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473991239308809"/>
          <c:y val="0.32885786813895757"/>
          <c:w val="0.2567601461625626"/>
          <c:h val="0.529898507295226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defRPr>
          </a:pPr>
          <a:endParaRPr lang="ru-U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r>
              <a:rPr lang="ru-RU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ТОП 5 БУДІВЕЛЬ ЗА СПОЖИВАННЯ ТЕПЛОВОЇ ЕНЕРГІЇ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defRPr>
          </a:pPr>
          <a:endParaRPr lang="ru-UA"/>
        </a:p>
      </c:txPr>
    </c:title>
    <c:autoTitleDeleted val="0"/>
    <c:plotArea>
      <c:layout/>
      <c:barChart>
        <c:barDir val="bar"/>
        <c:grouping val="clustered"/>
        <c:varyColors val="0"/>
        <c:ser>
          <c:idx val="4"/>
          <c:order val="0"/>
          <c:tx>
            <c:strRef>
              <c:f>Дашборд!$AS$7</c:f>
              <c:strCache>
                <c:ptCount val="1"/>
                <c:pt idx="0">
                  <c:v>Ліцей №1</c:v>
                </c:pt>
              </c:strCache>
            </c:strRef>
          </c:tx>
          <c:spPr>
            <a:solidFill>
              <a:schemeClr val="accent2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Дашборд!$AS$3</c:f>
              <c:strCache>
                <c:ptCount val="1"/>
                <c:pt idx="0">
                  <c:v>ЦМЛ Х1</c:v>
                </c:pt>
              </c:strCache>
            </c:strRef>
          </c:cat>
          <c:val>
            <c:numRef>
              <c:f>Дашборд!$AT$7</c:f>
              <c:numCache>
                <c:formatCode>General</c:formatCode>
                <c:ptCount val="1"/>
                <c:pt idx="0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8F-4045-A683-4206B5DA484F}"/>
            </c:ext>
          </c:extLst>
        </c:ser>
        <c:ser>
          <c:idx val="3"/>
          <c:order val="1"/>
          <c:tx>
            <c:strRef>
              <c:f>Дашборд!$AS$6</c:f>
              <c:strCache>
                <c:ptCount val="1"/>
                <c:pt idx="0">
                  <c:v>Ліцей №3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Дашборд!$AS$3</c:f>
              <c:strCache>
                <c:ptCount val="1"/>
                <c:pt idx="0">
                  <c:v>ЦМЛ Х1</c:v>
                </c:pt>
              </c:strCache>
            </c:strRef>
          </c:cat>
          <c:val>
            <c:numRef>
              <c:f>Дашборд!$AT$6</c:f>
              <c:numCache>
                <c:formatCode>General</c:formatCode>
                <c:ptCount val="1"/>
                <c:pt idx="0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8F-4045-A683-4206B5DA484F}"/>
            </c:ext>
          </c:extLst>
        </c:ser>
        <c:ser>
          <c:idx val="2"/>
          <c:order val="2"/>
          <c:tx>
            <c:strRef>
              <c:f>Дашборд!$AS$5</c:f>
              <c:strCache>
                <c:ptCount val="1"/>
                <c:pt idx="0">
                  <c:v>ЗДО №5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Дашборд!$AS$3</c:f>
              <c:strCache>
                <c:ptCount val="1"/>
                <c:pt idx="0">
                  <c:v>ЦМЛ Х1</c:v>
                </c:pt>
              </c:strCache>
            </c:strRef>
          </c:cat>
          <c:val>
            <c:numRef>
              <c:f>Дашборд!$AT$5</c:f>
              <c:numCache>
                <c:formatCode>General</c:formatCode>
                <c:ptCount val="1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8F-4045-A683-4206B5DA484F}"/>
            </c:ext>
          </c:extLst>
        </c:ser>
        <c:ser>
          <c:idx val="1"/>
          <c:order val="3"/>
          <c:tx>
            <c:strRef>
              <c:f>Дашборд!$AS$4</c:f>
              <c:strCache>
                <c:ptCount val="1"/>
                <c:pt idx="0">
                  <c:v>Бібіліотека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Дашборд!$AS$3</c:f>
              <c:strCache>
                <c:ptCount val="1"/>
                <c:pt idx="0">
                  <c:v>ЦМЛ Х1</c:v>
                </c:pt>
              </c:strCache>
            </c:strRef>
          </c:cat>
          <c:val>
            <c:numRef>
              <c:f>Дашборд!$AT$4</c:f>
              <c:numCache>
                <c:formatCode>General</c:formatCode>
                <c:ptCount val="1"/>
                <c:pt idx="0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F-4045-A683-4206B5DA484F}"/>
            </c:ext>
          </c:extLst>
        </c:ser>
        <c:ser>
          <c:idx val="0"/>
          <c:order val="4"/>
          <c:tx>
            <c:strRef>
              <c:f>Дашборд!$AS$3</c:f>
              <c:strCache>
                <c:ptCount val="1"/>
                <c:pt idx="0">
                  <c:v>ЦМЛ Х1</c:v>
                </c:pt>
              </c:strCache>
            </c:strRef>
          </c:tx>
          <c:spPr>
            <a:solidFill>
              <a:schemeClr val="accent2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Дашборд!$AS$3</c:f>
              <c:strCache>
                <c:ptCount val="1"/>
                <c:pt idx="0">
                  <c:v>ЦМЛ Х1</c:v>
                </c:pt>
              </c:strCache>
            </c:strRef>
          </c:cat>
          <c:val>
            <c:numRef>
              <c:f>Дашборд!$AT$3</c:f>
              <c:numCache>
                <c:formatCode>General</c:formatCode>
                <c:ptCount val="1"/>
                <c:pt idx="0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8F-4045-A683-4206B5DA484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-25"/>
        <c:axId val="1129542207"/>
        <c:axId val="845725695"/>
      </c:barChart>
      <c:catAx>
        <c:axId val="112954220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45725695"/>
        <c:crosses val="autoZero"/>
        <c:auto val="1"/>
        <c:lblAlgn val="ctr"/>
        <c:lblOffset val="100"/>
        <c:noMultiLvlLbl val="0"/>
      </c:catAx>
      <c:valAx>
        <c:axId val="845725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2954220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l"/>
      <c:layout>
        <c:manualLayout>
          <c:xMode val="edge"/>
          <c:yMode val="edge"/>
          <c:x val="1.4457831325301205E-2"/>
          <c:y val="0.18436613399749388"/>
          <c:w val="0.12744597286784934"/>
          <c:h val="0.682701916680847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defRPr>
          </a:pPr>
          <a:endParaRPr lang="ru-U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Segoe UI" panose="020B0502040204020203" pitchFamily="34" charset="0"/>
          <a:cs typeface="Segoe UI" panose="020B0502040204020203" pitchFamily="34" charset="0"/>
        </a:defRPr>
      </a:pPr>
      <a:endParaRPr lang="ru-U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r>
              <a:rPr lang="ru-RU" sz="1400" b="1"/>
              <a:t>ТОП 5 БУДІВЕЛЬ ЗА СПОЖИВАННЯ ЕЛЕКТРИЧНОЇ ЕНЕРГІЇ</a:t>
            </a:r>
          </a:p>
        </c:rich>
      </c:tx>
      <c:layout>
        <c:manualLayout>
          <c:xMode val="edge"/>
          <c:yMode val="edge"/>
          <c:x val="0.16135989208054641"/>
          <c:y val="2.57053018703137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defRPr>
          </a:pPr>
          <a:endParaRPr lang="ru-UA"/>
        </a:p>
      </c:txPr>
    </c:title>
    <c:autoTitleDeleted val="0"/>
    <c:plotArea>
      <c:layout/>
      <c:barChart>
        <c:barDir val="bar"/>
        <c:grouping val="clustered"/>
        <c:varyColors val="0"/>
        <c:ser>
          <c:idx val="4"/>
          <c:order val="0"/>
          <c:tx>
            <c:strRef>
              <c:f>Дашборд!$AU$7</c:f>
              <c:strCache>
                <c:ptCount val="1"/>
                <c:pt idx="0">
                  <c:v>Гімназія №2</c:v>
                </c:pt>
              </c:strCache>
            </c:strRef>
          </c:tx>
          <c:spPr>
            <a:solidFill>
              <a:srgbClr val="FFF4A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Дашборд!$AV$7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6B-0349-9A20-5502845F403D}"/>
            </c:ext>
          </c:extLst>
        </c:ser>
        <c:ser>
          <c:idx val="3"/>
          <c:order val="1"/>
          <c:tx>
            <c:strRef>
              <c:f>Дашборд!$AU$6</c:f>
              <c:strCache>
                <c:ptCount val="1"/>
                <c:pt idx="0">
                  <c:v>Ліцей №1</c:v>
                </c:pt>
              </c:strCache>
            </c:strRef>
          </c:tx>
          <c:spPr>
            <a:solidFill>
              <a:srgbClr val="FFEE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Дашборд!$AV$6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6B-0349-9A20-5502845F403D}"/>
            </c:ext>
          </c:extLst>
        </c:ser>
        <c:ser>
          <c:idx val="2"/>
          <c:order val="2"/>
          <c:tx>
            <c:strRef>
              <c:f>Дашборд!$AU$5</c:f>
              <c:strCache>
                <c:ptCount val="1"/>
                <c:pt idx="0">
                  <c:v>ЦМЛ Х1</c:v>
                </c:pt>
              </c:strCache>
            </c:strRef>
          </c:tx>
          <c:spPr>
            <a:solidFill>
              <a:srgbClr val="FFE79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Дашборд!$AV$5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6B-0349-9A20-5502845F403D}"/>
            </c:ext>
          </c:extLst>
        </c:ser>
        <c:ser>
          <c:idx val="1"/>
          <c:order val="3"/>
          <c:tx>
            <c:strRef>
              <c:f>Дашборд!$AU$4</c:f>
              <c:strCache>
                <c:ptCount val="1"/>
                <c:pt idx="0">
                  <c:v>ЗДО №5</c:v>
                </c:pt>
              </c:strCache>
            </c:strRef>
          </c:tx>
          <c:spPr>
            <a:solidFill>
              <a:srgbClr val="FFDA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Дашборд!$AV$4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6B-0349-9A20-5502845F403D}"/>
            </c:ext>
          </c:extLst>
        </c:ser>
        <c:ser>
          <c:idx val="0"/>
          <c:order val="4"/>
          <c:tx>
            <c:strRef>
              <c:f>Дашборд!$AU$3</c:f>
              <c:strCache>
                <c:ptCount val="1"/>
                <c:pt idx="0">
                  <c:v>Міська рада</c:v>
                </c:pt>
              </c:strCache>
            </c:strRef>
          </c:tx>
          <c:spPr>
            <a:solidFill>
              <a:srgbClr val="FFD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ru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Дашборд!$AV$3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6B-0349-9A20-5502845F40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-25"/>
        <c:axId val="1129542207"/>
        <c:axId val="845725695"/>
      </c:barChart>
      <c:catAx>
        <c:axId val="112954220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45725695"/>
        <c:crosses val="autoZero"/>
        <c:auto val="1"/>
        <c:lblAlgn val="ctr"/>
        <c:lblOffset val="100"/>
        <c:noMultiLvlLbl val="0"/>
      </c:catAx>
      <c:valAx>
        <c:axId val="845725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29542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1.4457831325301205E-2"/>
          <c:y val="0.18436613399749388"/>
          <c:w val="0.12744597286784934"/>
          <c:h val="0.682701916680847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defRPr>
          </a:pPr>
          <a:endParaRPr lang="ru-U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Segoe UI" panose="020B0502040204020203" pitchFamily="34" charset="0"/>
          <a:cs typeface="Segoe UI" panose="020B0502040204020203" pitchFamily="34" charset="0"/>
        </a:defRPr>
      </a:pPr>
      <a:endParaRPr lang="ru-U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ru-RU" sz="1400" b="1" i="0" u="none" strike="noStrike" kern="1200" cap="all" spc="12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Segoe UI" panose="020B0502040204020203" pitchFamily="34" charset="0"/>
                <a:cs typeface="Segoe UI" panose="020B0502040204020203" pitchFamily="34" charset="0"/>
              </a:rPr>
              <a:t>Тренди СПОЖИВАННЯ по роках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UA"/>
        </a:p>
      </c:txPr>
    </c:title>
    <c:autoTitleDeleted val="0"/>
    <c:plotArea>
      <c:layout>
        <c:manualLayout>
          <c:layoutTarget val="inner"/>
          <c:xMode val="edge"/>
          <c:yMode val="edge"/>
          <c:x val="9.3803549979981318E-2"/>
          <c:y val="0.17824023769532057"/>
          <c:w val="0.87229814493527291"/>
          <c:h val="0.72704758194579611"/>
        </c:manualLayout>
      </c:layout>
      <c:lineChart>
        <c:grouping val="standard"/>
        <c:varyColors val="0"/>
        <c:ser>
          <c:idx val="0"/>
          <c:order val="0"/>
          <c:tx>
            <c:strRef>
              <c:f>Дашборд!$AH$12</c:f>
              <c:strCache>
                <c:ptCount val="1"/>
                <c:pt idx="0">
                  <c:v>Загальне споживання теплової енергії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numRef>
              <c:f>Дашборд!$AG$13:$AG$17</c:f>
              <c:numCache>
                <c:formatCode>General</c:formatCode>
                <c:ptCount val="5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</c:numCache>
            </c:numRef>
          </c:cat>
          <c:val>
            <c:numRef>
              <c:f>Дашборд!$AH$13:$AH$17</c:f>
              <c:numCache>
                <c:formatCode>#,##0.0</c:formatCode>
                <c:ptCount val="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6221823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3D-6646-A62E-418B5B36E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28991"/>
        <c:axId val="493327791"/>
      </c:lineChart>
      <c:catAx>
        <c:axId val="493628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UA"/>
          </a:p>
        </c:txPr>
        <c:crossAx val="493327791"/>
        <c:crosses val="autoZero"/>
        <c:auto val="1"/>
        <c:lblAlgn val="ctr"/>
        <c:lblOffset val="100"/>
        <c:noMultiLvlLbl val="0"/>
      </c:catAx>
      <c:valAx>
        <c:axId val="49332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UA"/>
          </a:p>
        </c:txPr>
        <c:crossAx val="493628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</xdr:colOff>
      <xdr:row>0</xdr:row>
      <xdr:rowOff>101600</xdr:rowOff>
    </xdr:from>
    <xdr:to>
      <xdr:col>10</xdr:col>
      <xdr:colOff>694764</xdr:colOff>
      <xdr:row>42</xdr:row>
      <xdr:rowOff>44824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8FA9C2-5169-8CC1-DFD0-DA6E89F30E97}"/>
            </a:ext>
          </a:extLst>
        </xdr:cNvPr>
        <xdr:cNvSpPr txBox="1"/>
      </xdr:nvSpPr>
      <xdr:spPr>
        <a:xfrm>
          <a:off x="101165" y="101600"/>
          <a:ext cx="9569511" cy="86053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b="1">
              <a:solidFill>
                <a:srgbClr val="FF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Інструкція</a:t>
          </a:r>
          <a:r>
            <a:rPr lang="ru-RU" b="1" baseline="0">
              <a:solidFill>
                <a:srgbClr val="FF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користувача</a:t>
          </a:r>
          <a:endParaRPr lang="en-US" b="1" baseline="0">
            <a:solidFill>
              <a:srgbClr val="FF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  <a:p>
          <a:endParaRPr lang="ru-RU" b="1">
            <a:solidFill>
              <a:srgbClr val="FF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Мета файлу </a:t>
          </a:r>
          <a:endParaRPr lang="en-US" b="1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Цей </a:t>
          </a:r>
          <a:r>
            <a:rPr lang="en-US">
              <a:latin typeface="Segoe UI" panose="020B0502040204020203" pitchFamily="34" charset="0"/>
              <a:cs typeface="Segoe UI" panose="020B0502040204020203" pitchFamily="34" charset="0"/>
            </a:rPr>
            <a:t>Excel-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файл призначено для обліку, моніторингу та аналізу енергоспоживання будівель громади </a:t>
          </a:r>
          <a:r>
            <a:rPr lang="uk-UA">
              <a:latin typeface="Segoe UI" panose="020B0502040204020203" pitchFamily="34" charset="0"/>
              <a:cs typeface="Segoe UI" panose="020B0502040204020203" pitchFamily="34" charset="0"/>
            </a:rPr>
            <a:t>за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 період 5 років. </a:t>
          </a:r>
        </a:p>
        <a:p>
          <a:endParaRPr lang="ru-RU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Складові файлу:</a:t>
          </a:r>
        </a:p>
        <a:p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Аркуш "Перелік будівель"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: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Вноситься базова інформація: назва, адреса, балансоутримувач, площа тощо.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Вказується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джерело теплозабезпечення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 (якщо їх кілька — оберіть основне).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Інформацію про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інші джерела теплозабезпечення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 (якщо є) зазначайте у відповідних аркушах річного споживання.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Заповнення полів "Категорія будівлі", "Джерело теплозабезпечення" та "Наявність ВДЕ" здійснюється через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випадаючі списки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Додаткові деталі (наприклад, реалізовані заходи) вносяться у колонку "Примітки".</a:t>
          </a:r>
        </a:p>
        <a:p>
          <a:pPr lvl="1"/>
          <a:endParaRPr lang="ru-RU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Аркуші "2020" – "2025"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: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Щорічні дані споживання по кожній будівлі:  обсяги споживання, джерело тепла, питомі показники тощо.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Вносьте дані саме на відповідний рік.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За замовчуванням вважається, що джерело тепла не змінюється з 2021 року. Якщо джерело змінилось —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вкажіть нове у відповідному році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У верхній частині кожного річного аркуша (комірка </a:t>
          </a:r>
          <a:r>
            <a:rPr lang="en-US" b="1">
              <a:latin typeface="Segoe UI" panose="020B0502040204020203" pitchFamily="34" charset="0"/>
              <a:cs typeface="Segoe UI" panose="020B0502040204020203" pitchFamily="34" charset="0"/>
            </a:rPr>
            <a:t>C1</a:t>
          </a:r>
          <a:r>
            <a:rPr lang="en-US">
              <a:latin typeface="Segoe UI" panose="020B0502040204020203" pitchFamily="34" charset="0"/>
              <a:cs typeface="Segoe UI" panose="020B0502040204020203" pitchFamily="34" charset="0"/>
            </a:rPr>
            <a:t>) 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необхідно вручну вказати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рік подання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, і він має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співпадати з назвою аркуша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 — це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обов'язково</a:t>
          </a:r>
          <a:r>
            <a:rPr lang="uk-UA" b="1" baseline="0">
              <a:latin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для коректної роботи дашборду.</a:t>
          </a:r>
        </a:p>
        <a:p>
          <a:pPr lvl="1"/>
          <a:endParaRPr lang="ru-RU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Аркуш "Дашборд"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: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Візуалізації, побудовані на введених даних:  Загальне енергоспоживання будівель громади, ▫ ТОП-5 будівель за споживанням, ▫ Тренди за роками, ▫ Частка джерел теплопостачання.</a:t>
          </a:r>
        </a:p>
        <a:p>
          <a:pPr lvl="1"/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Ви можете обрати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аналіз окремого року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 або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усіх п’яти років разом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. Для цього використовуйте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випадаючий список у комірці </a:t>
          </a:r>
          <a:r>
            <a:rPr lang="en-US" b="1">
              <a:latin typeface="Segoe UI" panose="020B0502040204020203" pitchFamily="34" charset="0"/>
              <a:cs typeface="Segoe UI" panose="020B0502040204020203" pitchFamily="34" charset="0"/>
            </a:rPr>
            <a:t>D2</a:t>
          </a:r>
          <a:r>
            <a:rPr lang="en-US">
              <a:latin typeface="Segoe UI" panose="020B0502040204020203" pitchFamily="34" charset="0"/>
              <a:cs typeface="Segoe UI" panose="020B0502040204020203" pitchFamily="34" charset="0"/>
            </a:rPr>
            <a:t> — 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оберіть бажаний рік або варіант "Усі роки".</a:t>
          </a:r>
        </a:p>
        <a:p>
          <a:pPr lvl="1"/>
          <a:endParaRPr lang="ru-RU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 b="1">
              <a:solidFill>
                <a:srgbClr val="FF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Як працювати з файлом:</a:t>
          </a:r>
        </a:p>
        <a:p>
          <a:endParaRPr lang="ru-RU" b="1">
            <a:solidFill>
              <a:srgbClr val="FF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На аркуші "Перелік будівель" — внесіть усі будівлі громади.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На кожному річному аркуші — заповніть фактичні дані по кожному об’єкту </a:t>
          </a:r>
          <a:r>
            <a:rPr lang="ru-RU" sz="1100">
              <a:solidFill>
                <a:schemeClr val="dk1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(один рядок = одна</a:t>
          </a:r>
          <a:r>
            <a:rPr lang="ru-RU" sz="1100" baseline="0">
              <a:solidFill>
                <a:schemeClr val="dk1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будівля</a:t>
          </a:r>
          <a:r>
            <a:rPr lang="ru-RU" sz="1100">
              <a:solidFill>
                <a:schemeClr val="dk1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)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.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Уникайте зміни формул у розрахункових комірках (сірого кольору).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За потреби — перевіряйте "Дашборд" для зручного аналізу.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Регулярно робіть резервні копії файлу.</a:t>
          </a:r>
        </a:p>
        <a:p>
          <a:endParaRPr lang="ru-RU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Після 2025 року: 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Файл розраховано на п’ятирічний період. 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Для подальшого використання: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Створіть копію цього файлу.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Перейменуйте річні аркуші на нові роки (наприклад, "2026", "2027" тощо).</a:t>
          </a: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В обов’язковому порядку вкажіть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відповідний рік у комірці </a:t>
          </a:r>
          <a:r>
            <a:rPr lang="en-US" b="1">
              <a:latin typeface="Segoe UI" panose="020B0502040204020203" pitchFamily="34" charset="0"/>
              <a:cs typeface="Segoe UI" panose="020B0502040204020203" pitchFamily="34" charset="0"/>
            </a:rPr>
            <a:t>C1</a:t>
          </a:r>
          <a:r>
            <a:rPr lang="en-US">
              <a:latin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кожного річного аркуша — назва аркуша і вказаний рік мають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збігатися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.</a:t>
          </a:r>
        </a:p>
        <a:p>
          <a:endParaRPr lang="ru-UA">
            <a:latin typeface="Segoe UI" panose="020B0502040204020203" pitchFamily="34" charset="0"/>
            <a:cs typeface="Segoe UI" panose="020B0502040204020203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UA">
              <a:latin typeface="Segoe UI" panose="020B0502040204020203" pitchFamily="34" charset="0"/>
              <a:cs typeface="Segoe UI" panose="020B0502040204020203" pitchFamily="34" charset="0"/>
            </a:rPr>
            <a:t>❗ </a:t>
          </a:r>
          <a:r>
            <a:rPr lang="ru-RU" b="1">
              <a:latin typeface="Segoe UI" panose="020B0502040204020203" pitchFamily="34" charset="0"/>
              <a:cs typeface="Segoe UI" panose="020B0502040204020203" pitchFamily="34" charset="0"/>
            </a:rPr>
            <a:t>Увага:</a:t>
          </a: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 перед поданням звітності завжди перевіряйте повноту й достовірність внесених даних.</a:t>
          </a:r>
          <a:br>
            <a:rPr lang="ru-RU">
              <a:latin typeface="Segoe UI" panose="020B0502040204020203" pitchFamily="34" charset="0"/>
              <a:cs typeface="Segoe UI" panose="020B0502040204020203" pitchFamily="34" charset="0"/>
            </a:rPr>
          </a:br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Перед початком роботи з файлом видаліть дані внесені в білі комірки внесені для прикладу.</a:t>
          </a:r>
        </a:p>
        <a:p>
          <a:endParaRPr lang="ru-RU"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ru-RU">
              <a:latin typeface="Segoe UI" panose="020B0502040204020203" pitchFamily="34" charset="0"/>
              <a:cs typeface="Segoe UI" panose="020B0502040204020203" pitchFamily="34" charset="0"/>
            </a:rPr>
            <a:t>Позначення: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237067</xdr:colOff>
      <xdr:row>9</xdr:row>
      <xdr:rowOff>75390</xdr:rowOff>
    </xdr:from>
    <xdr:to>
      <xdr:col>11</xdr:col>
      <xdr:colOff>1976783</xdr:colOff>
      <xdr:row>21</xdr:row>
      <xdr:rowOff>143566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B98FAF91-5329-A10F-3F4A-4532E249AA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1092200</xdr:colOff>
      <xdr:row>21</xdr:row>
      <xdr:rowOff>0</xdr:rowOff>
    </xdr:from>
    <xdr:ext cx="184731" cy="25442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415666A-C4B5-FB0B-FD58-CC709286D4E4}"/>
            </a:ext>
          </a:extLst>
        </xdr:cNvPr>
        <xdr:cNvSpPr txBox="1"/>
      </xdr:nvSpPr>
      <xdr:spPr>
        <a:xfrm>
          <a:off x="9550400" y="4521200"/>
          <a:ext cx="184731" cy="2544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12700</xdr:colOff>
      <xdr:row>9</xdr:row>
      <xdr:rowOff>69850</xdr:rowOff>
    </xdr:from>
    <xdr:to>
      <xdr:col>7</xdr:col>
      <xdr:colOff>88900</xdr:colOff>
      <xdr:row>21</xdr:row>
      <xdr:rowOff>38100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513BAE72-937D-6B51-274C-2EE19B0BE3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409160</xdr:colOff>
      <xdr:row>23</xdr:row>
      <xdr:rowOff>39757</xdr:rowOff>
    </xdr:from>
    <xdr:to>
      <xdr:col>7</xdr:col>
      <xdr:colOff>136938</xdr:colOff>
      <xdr:row>34</xdr:row>
      <xdr:rowOff>220594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A32C0A0A-856D-A54C-B0FA-612665F190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203200</xdr:colOff>
      <xdr:row>23</xdr:row>
      <xdr:rowOff>27517</xdr:rowOff>
    </xdr:from>
    <xdr:to>
      <xdr:col>11</xdr:col>
      <xdr:colOff>1938683</xdr:colOff>
      <xdr:row>35</xdr:row>
      <xdr:rowOff>69206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814692BF-FEB1-770E-3CFE-29A64A404E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65677</xdr:colOff>
      <xdr:row>1</xdr:row>
      <xdr:rowOff>29391</xdr:rowOff>
    </xdr:from>
    <xdr:to>
      <xdr:col>3</xdr:col>
      <xdr:colOff>969384</xdr:colOff>
      <xdr:row>5</xdr:row>
      <xdr:rowOff>93424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386C71F-9C3D-8042-B0FF-9705616EC94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677" y="191951"/>
          <a:ext cx="5018507" cy="7142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1B239D-D8A0-1946-B708-FD56F46BA028}" name="Таблица1" displayName="Таблица1" ref="A3:T203" totalsRowShown="0" headerRowDxfId="300" dataDxfId="299" tableBorderDxfId="298" totalsRowBorderDxfId="297">
  <autoFilter ref="A3:T203" xr:uid="{ED1B239D-D8A0-1946-B708-FD56F46BA028}"/>
  <sortState xmlns:xlrd2="http://schemas.microsoft.com/office/spreadsheetml/2017/richdata2" ref="A4:T46">
    <sortCondition ref="A3:A46"/>
  </sortState>
  <tableColumns count="20">
    <tableColumn id="1" xr3:uid="{15BFC853-2DA1-E549-A6B7-583FDBEC2FD1}" name="№ " dataDxfId="296"/>
    <tableColumn id="2" xr3:uid="{D35BB2AE-81A6-334A-8227-2E4197752B33}" name="Назва будівлі" dataDxfId="295"/>
    <tableColumn id="8" xr3:uid="{DC4C9C04-5672-A74D-A32B-C6086093BC5F}" name="Коротка назва будівлі" dataDxfId="294"/>
    <tableColumn id="10" xr3:uid="{D4964C89-7A6D-E640-917A-B8A4747B33B1}" name="Адреса" dataDxfId="293"/>
    <tableColumn id="13" xr3:uid="{FE484317-F1E8-BB49-B1A1-16A107566C56}" name="Власник" dataDxfId="292"/>
    <tableColumn id="28" xr3:uid="{6CE7447D-3EA8-7845-B264-13F09802B9C9}" name="Балансоутримувач" dataDxfId="291"/>
    <tableColumn id="3" xr3:uid="{50AB3926-CEC1-F647-BFB5-6FE57DBBD165}" name="Категорія будівлі" dataDxfId="290"/>
    <tableColumn id="32" xr3:uid="{512CF03C-6300-3D42-A5C0-DCC581A6DA06}" name="Рік забудови" dataDxfId="289"/>
    <tableColumn id="33" xr3:uid="{46F83D73-58F4-814A-869E-7D358A088936}" name="Рік капітального ремонту / реконструкції" dataDxfId="288"/>
    <tableColumn id="4" xr3:uid="{88BB52BE-919F-C043-B12F-108A6939E56B}" name="Опалювальна площа" dataDxfId="287"/>
    <tableColumn id="5" xr3:uid="{44658E57-93DD-D948-848E-9CFBAB172D78}" name="Джерело теплозабезпечення" dataDxfId="286"/>
    <tableColumn id="34" xr3:uid="{AD3AEED7-9363-F847-A155-21DD8026C4AC}" name="Теплова енергія" dataDxfId="285"/>
    <tableColumn id="35" xr3:uid="{E9A6DEC6-FF0F-2449-88BC-5D920327639E}" name="Газ" dataDxfId="284"/>
    <tableColumn id="36" xr3:uid="{63343C31-8BE0-E740-A460-6716AEE9A024}" name="Електрична енергія" dataDxfId="283"/>
    <tableColumn id="37" xr3:uid="{9D82B364-0939-7C4F-ACFB-AF6F46C1599A}" name="Холодна вода" dataDxfId="282"/>
    <tableColumn id="38" xr3:uid="{B4121982-F919-3D48-A4FC-0618858872D2}" name="Гаряча вода" dataDxfId="281"/>
    <tableColumn id="39" xr3:uid="{EB72B6A6-98EA-684E-86A4-AE571E43AA27}" name="Наявність ВДЕ" dataDxfId="280"/>
    <tableColumn id="40" xr3:uid="{491D77AE-FD39-C445-8942-094241DEA475}" name="Наявність енергетичного аудиту" dataDxfId="279"/>
    <tableColumn id="41" xr3:uid="{388C1070-5D55-BA47-844F-A64EDE109DB8}" name="Клас енергоефективності" dataDxfId="278"/>
    <tableColumn id="42" xr3:uid="{5D340CED-4D75-454F-B72B-D1F7784D1775}" name="Примітки" dataDxfId="277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E5024C-F32F-8D4A-BB71-E1E635D66004}" name="Таблица2021" displayName="Таблица2021" ref="A3:W204" totalsRowCount="1" headerRowDxfId="274" dataDxfId="273" headerRowBorderDxfId="271" tableBorderDxfId="272" totalsRowBorderDxfId="270">
  <autoFilter ref="A3:W203" xr:uid="{ED1B239D-D8A0-1946-B708-FD56F46BA028}"/>
  <sortState xmlns:xlrd2="http://schemas.microsoft.com/office/spreadsheetml/2017/richdata2" ref="A4:W46">
    <sortCondition ref="A3:A46"/>
  </sortState>
  <tableColumns count="23">
    <tableColumn id="1" xr3:uid="{F7512521-6606-BC4A-92FF-6FA561F07F58}" name="№ будівлі" dataDxfId="268" totalsRowDxfId="269">
      <calculatedColumnFormula>Таблица1[[#This Row],[№ ]]</calculatedColumnFormula>
    </tableColumn>
    <tableColumn id="8" xr3:uid="{0D9F920C-F3F7-D341-BB46-B09B3265BDB9}" name="Коротка назва будівлі" dataDxfId="266" totalsRowDxfId="267">
      <calculatedColumnFormula>IF(Таблица1[[#This Row],[Коротка назва будівлі]]="","",Таблица1[[#This Row],[Коротка назва будівлі]])</calculatedColumnFormula>
    </tableColumn>
    <tableColumn id="3" xr3:uid="{2CF9DA62-5CDB-2949-BE4B-77677650BFFA}" name="Категорія будівлі" dataDxfId="264" totalsRowDxfId="265">
      <calculatedColumnFormula>IF(Таблица1[[#This Row],[Категорія будівлі]]="","",Таблица1[[#This Row],[Категорія будівлі]])</calculatedColumnFormula>
    </tableColumn>
    <tableColumn id="5" xr3:uid="{B7D36E19-6BE0-A645-BA29-0535CE5FF39B}" name="Джерело теплозабезпечення №1" dataDxfId="262" totalsRowDxfId="263">
      <calculatedColumnFormula>IF(Таблица1[[#This Row],[Джерело теплозабезпечення]]="","",Таблица1[[#This Row],[Джерело теплозабезпечення]])</calculatedColumnFormula>
    </tableColumn>
    <tableColumn id="6" xr3:uid="{5E447B46-78E9-F142-8DB3-A9674EA344D1}" name="Споживання теплової енергії" dataDxfId="260" totalsRowDxfId="261"/>
    <tableColumn id="12" xr3:uid="{81858CB8-A1D9-0F41-9C3E-1CC11F7DD5BE}" name="Одиниці виміру" dataDxfId="258" totalsRowDxfId="259">
      <calculatedColumnFormula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calculatedColumnFormula>
    </tableColumn>
    <tableColumn id="14" xr3:uid="{27F57B30-F445-564E-B6CB-A27FB5746A80}" name="Споживання теплової енергії, кВт∙год" dataDxfId="256" totalsRowDxfId="257">
      <calculatedColumnFormula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calculatedColumnFormula>
    </tableColumn>
    <tableColumn id="46" xr3:uid="{9C763E9D-D4C9-B145-886B-04AF83C2A19C}" name="Джерело теплозабезпечення №2" dataDxfId="254" totalsRowDxfId="255"/>
    <tableColumn id="45" xr3:uid="{F127F2B5-7579-7740-B0FF-B76805D02945}" name="Споживання теплової енергії  " dataDxfId="252" totalsRowDxfId="253"/>
    <tableColumn id="44" xr3:uid="{834F764A-1460-7243-AFBD-7FDBAC95FC0B}" name="Одиниці виміру " dataDxfId="250" totalsRowDxfId="251">
      <calculatedColumnFormula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calculatedColumnFormula>
    </tableColumn>
    <tableColumn id="43" xr3:uid="{9A457EC3-07CB-BB4B-8A90-48D6AF1CFD17}" name="Споживання теплової енергії , кВт∙год" dataDxfId="248" totalsRowDxfId="249">
      <calculatedColumnFormula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calculatedColumnFormula>
    </tableColumn>
    <tableColumn id="47" xr3:uid="{F722ECD4-6AAF-B546-B945-CE21E2450D6C}" name="Джерело теплозабезпечення №3" dataDxfId="246" totalsRowDxfId="247"/>
    <tableColumn id="48" xr3:uid="{632AC223-EC34-734B-B092-FF8F98FDC19C}" name="Споживання теплової енергії   " dataDxfId="244" totalsRowDxfId="245"/>
    <tableColumn id="49" xr3:uid="{D0CBB55E-9C50-6D45-A4C2-464CF494CF7C}" name="Одиниці виміру  " dataDxfId="242" totalsRowDxfId="243">
      <calculatedColumnFormula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calculatedColumnFormula>
    </tableColumn>
    <tableColumn id="50" xr3:uid="{70DF9FD1-F93E-0F40-817A-E2182BFC394C}" name="Споживання теплової енергії, кВт∙год  " dataDxfId="240" totalsRowDxfId="241">
      <calculatedColumnFormula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calculatedColumnFormula>
    </tableColumn>
    <tableColumn id="52" xr3:uid="{AFD1A647-F621-E143-A63A-AB8CB4644566}" name="Сумарне споживання теплової енергії, кВт∙год" totalsRowFunction="sum" dataDxfId="238" totalsRowDxfId="239">
      <calculatedColumnFormula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calculatedColumnFormula>
    </tableColumn>
    <tableColumn id="53" xr3:uid="{CD999AB3-AD90-414E-8BE6-2BDF3D79475C}" name="Питоме споживання теплової енергії, кВт∙год/м2" totalsRowFunction="custom" dataDxfId="236" totalsRowDxfId="237">
      <calculatedColumnFormula>IFERROR(Таблица2021[[#This Row],[Сумарне споживання теплової енергії, кВт∙год]]/INDEX(Таблица1[],MATCH(Таблица2021[[#This Row],[№ будівлі]],Таблица1[[№ ]],0),10),)</calculatedColumnFormula>
      <totalsRowFormula>AVERAGEIF(Таблица2021[Питоме споживання теплової енергії, кВт∙год/м2],"&gt;0",Таблица2021[Питоме споживання теплової енергії, кВт∙год/м2])</totalsRowFormula>
    </tableColumn>
    <tableColumn id="51" xr3:uid="{DEA4EC03-21CA-E84D-A94F-441A50E6C74F}" name="Споживання електричної енергії, кВт∙год" totalsRowFunction="sum" dataDxfId="234" totalsRowDxfId="235"/>
    <tableColumn id="54" xr3:uid="{FDACBE5A-63C2-C145-BCA3-F4ADAC16B2A0}" name="Питоме споживання електричної енергії, кВт∙год/м2" totalsRowFunction="custom" dataDxfId="232" totalsRowDxfId="233">
      <calculatedColumnFormula>IFERROR(Таблица2021[[#This Row],[Споживання електричної енергії, кВт∙год]]/INDEX(Таблица1[],MATCH(Таблица2021[[#This Row],[№ будівлі]],Таблица1[[№ ]],0),10),)</calculatedColumnFormula>
      <totalsRowFormula>AVERAGEIF(Таблица2021[Питоме споживання електричної енергії, кВт∙год/м2],"&gt;0",Таблица2021[Питоме споживання електричної енергії, кВт∙год/м2])</totalsRowFormula>
    </tableColumn>
    <tableColumn id="20" xr3:uid="{F300C892-9EA9-374A-9167-EDA8DA4D9868}" name="Витрата коштів на теплову енергію за рік (тис. грн) _x000a_(згідно бухгалтерських платіжок)" dataDxfId="230" totalsRowDxfId="231"/>
    <tableColumn id="21" xr3:uid="{3F9E4899-C71C-CA40-AD6C-0F7AC05A91D5}" name="Питома вартість теплової енергії, грн/кВт∙год" dataDxfId="228" totalsRowDxfId="229">
      <calculatedColumnFormula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calculatedColumnFormula>
    </tableColumn>
    <tableColumn id="9" xr3:uid="{A4EF123A-5715-DF4E-9273-AA7601F80A85}" name="Витрата коштів на електричну енергію за рік (тис. грн) _x000a_(згідно бухгалтерських платіжок)" dataDxfId="226" totalsRowDxfId="227"/>
    <tableColumn id="11" xr3:uid="{E4B18836-21DB-8241-8926-AD97A1E11B2E}" name="Питома вартість електричної енергії, грн/кВт∙год" totalsRowFunction="sum" dataDxfId="224" totalsRowDxfId="225">
      <calculatedColumnFormula>IFERROR(Таблица2021[[#This Row],[Витрата коштів на електричну енергію за рік (тис. грн) 
(згідно бухгалтерських платіжок)]]/#REF!*1000,)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A9B4CD-7E98-5243-BC0E-3783D7607F0A}" name="Таблица2022" displayName="Таблица2022" ref="A3:W204" totalsRowCount="1" headerRowDxfId="221" dataDxfId="220" headerRowBorderDxfId="218" tableBorderDxfId="219" totalsRowBorderDxfId="217">
  <autoFilter ref="A3:W203" xr:uid="{ED1B239D-D8A0-1946-B708-FD56F46BA028}"/>
  <sortState xmlns:xlrd2="http://schemas.microsoft.com/office/spreadsheetml/2017/richdata2" ref="A4:W46">
    <sortCondition ref="A3:A46"/>
  </sortState>
  <tableColumns count="23">
    <tableColumn id="1" xr3:uid="{6532201E-0711-334F-B249-7B38C7BAE8B4}" name="№ будівлі" dataDxfId="215" totalsRowDxfId="216"/>
    <tableColumn id="8" xr3:uid="{70923BB1-D329-4F46-A34E-2F3167EEB417}" name="Коротка назва будівлі" dataDxfId="213" totalsRowDxfId="214">
      <calculatedColumnFormula>IF(Таблица1[[#This Row],[Коротка назва будівлі]]="","",Таблица1[[#This Row],[Коротка назва будівлі]])</calculatedColumnFormula>
    </tableColumn>
    <tableColumn id="3" xr3:uid="{CE8681C7-8C59-9041-9994-0CA5B1AE7282}" name="Категорія будівлі" dataDxfId="211" totalsRowDxfId="212">
      <calculatedColumnFormula>IF(Таблица1[[#This Row],[Категорія будівлі]]="","",Таблица1[[#This Row],[Категорія будівлі]])</calculatedColumnFormula>
    </tableColumn>
    <tableColumn id="5" xr3:uid="{8DA4C81D-6D2C-6442-8FB9-5B81552CFDBA}" name="Джерело теплозабезпечення №1" dataDxfId="209" totalsRowDxfId="210">
      <calculatedColumnFormula>IF(Таблица1[[#This Row],[Джерело теплозабезпечення]]="","",Таблица1[[#This Row],[Джерело теплозабезпечення]])</calculatedColumnFormula>
    </tableColumn>
    <tableColumn id="6" xr3:uid="{5DF97D31-D20A-2E4D-B809-A2A31D1FE567}" name="Споживання теплової енергії" dataDxfId="207" totalsRowDxfId="208"/>
    <tableColumn id="12" xr3:uid="{F1C4A412-B737-8D41-93D1-0158F865A89A}" name="Одиниці виміру" dataDxfId="205" totalsRowDxfId="206">
      <calculatedColumnFormula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calculatedColumnFormula>
    </tableColumn>
    <tableColumn id="14" xr3:uid="{3420ECDF-ED65-C845-A33C-EE35DD197E19}" name="Споживання теплової енергії, кВт∙год" dataDxfId="203" totalsRowDxfId="204">
      <calculatedColumnFormula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calculatedColumnFormula>
    </tableColumn>
    <tableColumn id="46" xr3:uid="{CE882CF5-8A99-5848-BAB0-E2D18C75FF0C}" name="Джерело теплозабезпечення №2" dataDxfId="201" totalsRowDxfId="202">
      <calculatedColumnFormula>IF(Таблица2021[[#This Row],[Джерело теплозабезпечення №2]]="","",Таблица2021[[#This Row],[Джерело теплозабезпечення №2]])</calculatedColumnFormula>
    </tableColumn>
    <tableColumn id="45" xr3:uid="{E0D40EE9-DC3B-2343-B883-D2A6BB551303}" name="Споживання теплової енергії  " dataDxfId="199" totalsRowDxfId="200"/>
    <tableColumn id="44" xr3:uid="{B86FEBC6-B75E-B54C-AEAE-AF9852157D45}" name="Одиниці виміру " dataDxfId="197" totalsRowDxfId="198">
      <calculatedColumnFormula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calculatedColumnFormula>
    </tableColumn>
    <tableColumn id="43" xr3:uid="{6B99E383-4C27-9449-97A2-5528728C9D94}" name="Споживання теплової енергії , кВт∙год" dataDxfId="195" totalsRowDxfId="196">
      <calculatedColumnFormula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calculatedColumnFormula>
    </tableColumn>
    <tableColumn id="47" xr3:uid="{A03DD11E-9D80-7540-A115-E08326A9F5F8}" name="Джерело теплозабезпечення №3" dataDxfId="193" totalsRowDxfId="194"/>
    <tableColumn id="48" xr3:uid="{D84E2DD3-C821-0C4C-A594-0DCB3B6AEDA0}" name="Споживання теплової енергії   " dataDxfId="191" totalsRowDxfId="192"/>
    <tableColumn id="49" xr3:uid="{323B39B8-F9AA-0848-8EB8-177362364E24}" name="Одиниці виміру  " dataDxfId="189" totalsRowDxfId="190">
      <calculatedColumnFormula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calculatedColumnFormula>
    </tableColumn>
    <tableColumn id="50" xr3:uid="{2B909F17-BC86-9E48-9F79-6F4CF592B8E7}" name="Споживання теплової енергії, кВт∙год  " dataDxfId="187" totalsRowDxfId="188">
      <calculatedColumnFormula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calculatedColumnFormula>
    </tableColumn>
    <tableColumn id="52" xr3:uid="{F95B404B-697F-3E43-9615-CA8315B897D4}" name="Сумарне споживання теплової енергії, кВт∙год" totalsRowFunction="sum" dataDxfId="185" totalsRowDxfId="186">
      <calculatedColumnFormula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calculatedColumnFormula>
    </tableColumn>
    <tableColumn id="53" xr3:uid="{8A9FBD54-3CE6-6645-85E2-77B8A5D39C50}" name="Питоме споживання теплової енергії, кВт∙год/м2" totalsRowFunction="custom" dataDxfId="183" totalsRowDxfId="184">
      <calculatedColumnFormula>IFERROR(Таблица2022[[#This Row],[Сумарне споживання теплової енергії, кВт∙год]]/INDEX(Таблица1[],MATCH(Таблица2022[[#This Row],[№ будівлі]],Таблица1[[№ ]],0),10),)</calculatedColumnFormula>
      <totalsRowFormula>AVERAGEIF(Таблица2022[Питоме споживання теплової енергії, кВт∙год/м2],"&gt;0",Таблица2022[Питоме споживання теплової енергії, кВт∙год/м2])</totalsRowFormula>
    </tableColumn>
    <tableColumn id="51" xr3:uid="{9B5B6479-1C91-FB41-9ED3-6B7617610CBB}" name="Споживання електричної енергії, кВт∙год" totalsRowFunction="sum" dataDxfId="181" totalsRowDxfId="182"/>
    <tableColumn id="54" xr3:uid="{07B02933-C5F3-CF47-B022-E16067BADAB0}" name="Питоме споживання електричної енергії, кВт∙год/м2" totalsRowFunction="custom" dataDxfId="179" totalsRowDxfId="180">
      <calculatedColumnFormula>IFERROR(Таблица2022[[#This Row],[Споживання електричної енергії, кВт∙год]]/INDEX(Таблица1[],MATCH(Таблица2022[[#This Row],[№ будівлі]],Таблица1[[№ ]],0),10),)</calculatedColumnFormula>
      <totalsRowFormula>AVERAGEIF(Таблица2022[Питоме споживання електричної енергії, кВт∙год/м2],"&gt;0",Таблица2022[Питоме споживання електричної енергії, кВт∙год/м2])</totalsRowFormula>
    </tableColumn>
    <tableColumn id="20" xr3:uid="{E7C342F8-15A2-3D4F-939F-B74973AD60AE}" name="Витрата коштів на теплову енергію за рік (тис. грн) _x000a_(згідно бухгалтерських платіжок)" dataDxfId="177" totalsRowDxfId="178"/>
    <tableColumn id="21" xr3:uid="{05837A5B-EE70-244D-ADEB-0CF5D2BFC082}" name="Питома вартість теплової енергії, грн/кВт∙год" dataDxfId="175" totalsRowDxfId="176">
      <calculatedColumnFormula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calculatedColumnFormula>
    </tableColumn>
    <tableColumn id="9" xr3:uid="{A23CAF62-FAA9-8B40-97AE-0BE17295663C}" name="Витрата коштів на електричну енергію за рік (тис. грн) _x000a_(згідно бухгалтерських платіжок)" dataDxfId="173" totalsRowDxfId="174"/>
    <tableColumn id="11" xr3:uid="{71D3797D-C950-014F-A0E4-77FD22373EFB}" name="Питома вартість електричної енергії, грн/кВт∙год" totalsRowFunction="sum" dataDxfId="171" totalsRowDxfId="172">
      <calculatedColumnFormula>IFERROR(Таблица2022[[#This Row],[Витрата коштів на електричну енергію за рік (тис. грн) 
(згідно бухгалтерських платіжок)]]/#REF!*1000,)</calculatedColumnFormula>
    </tableColumn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69C9B83-340A-DD49-8A36-56D453C30A9C}" name="Таблица2023" displayName="Таблица2023" ref="A3:W204" totalsRowCount="1" headerRowDxfId="168" dataDxfId="167" headerRowBorderDxfId="165" tableBorderDxfId="166" totalsRowBorderDxfId="164">
  <autoFilter ref="A3:W203" xr:uid="{ED1B239D-D8A0-1946-B708-FD56F46BA028}"/>
  <sortState xmlns:xlrd2="http://schemas.microsoft.com/office/spreadsheetml/2017/richdata2" ref="A4:W46">
    <sortCondition ref="A3:A46"/>
  </sortState>
  <tableColumns count="23">
    <tableColumn id="1" xr3:uid="{7CFA1559-7C75-4D45-840A-2150EC79E262}" name="№ будівлі" dataDxfId="162" totalsRowDxfId="163"/>
    <tableColumn id="8" xr3:uid="{D68AFA45-A784-FA4C-9685-7D386A044111}" name="Коротка назва будівлі" dataDxfId="160" totalsRowDxfId="161">
      <calculatedColumnFormula>IF(Таблица1[[#This Row],[Коротка назва будівлі]]="","",Таблица1[[#This Row],[Коротка назва будівлі]])</calculatedColumnFormula>
    </tableColumn>
    <tableColumn id="3" xr3:uid="{F055C7C3-065C-F54D-886D-97F839B42617}" name="Категорія будівлі" dataDxfId="158" totalsRowDxfId="159">
      <calculatedColumnFormula>IF(Таблица1[[#This Row],[Категорія будівлі]]="","",Таблица1[[#This Row],[Категорія будівлі]])</calculatedColumnFormula>
    </tableColumn>
    <tableColumn id="5" xr3:uid="{86EF5624-C100-0D49-8E81-BAD80E6AD69B}" name="Джерело теплозабезпечення №1" dataDxfId="156" totalsRowDxfId="157">
      <calculatedColumnFormula>IF(Таблица1[[#This Row],[Джерело теплозабезпечення]]="","",Таблица1[[#This Row],[Джерело теплозабезпечення]])</calculatedColumnFormula>
    </tableColumn>
    <tableColumn id="6" xr3:uid="{74592945-D8FE-F14D-A4C5-C4A0B7A5ADB4}" name="Споживання теплової енергії" dataDxfId="154" totalsRowDxfId="155"/>
    <tableColumn id="12" xr3:uid="{F8BE12AF-6BC6-244C-8013-E7137EDEC3A1}" name="Одиниці виміру" dataDxfId="152" totalsRowDxfId="153">
      <calculatedColumnFormula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calculatedColumnFormula>
    </tableColumn>
    <tableColumn id="14" xr3:uid="{89795BC7-1D4C-C149-9734-D607CE0E53C3}" name="Споживання теплової енергії, кВт∙год" dataDxfId="150" totalsRowDxfId="151">
      <calculatedColumnFormula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calculatedColumnFormula>
    </tableColumn>
    <tableColumn id="46" xr3:uid="{2EA96FDB-FC5E-3942-90C5-AD255D691403}" name="Джерело теплозабезпечення №2" dataDxfId="148" totalsRowDxfId="149">
      <calculatedColumnFormula>IF(Таблица2021[[#This Row],[Джерело теплозабезпечення №2]]="","",Таблица2021[[#This Row],[Джерело теплозабезпечення №2]])</calculatedColumnFormula>
    </tableColumn>
    <tableColumn id="45" xr3:uid="{1691D0FD-B692-2D4B-AE96-5AC7FC36EE13}" name="Споживання теплової енергії  " dataDxfId="146" totalsRowDxfId="147"/>
    <tableColumn id="44" xr3:uid="{99AA905C-5008-1041-B339-6873A3B44532}" name="Одиниці виміру " dataDxfId="144" totalsRowDxfId="145">
      <calculatedColumnFormula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calculatedColumnFormula>
    </tableColumn>
    <tableColumn id="43" xr3:uid="{0297EEDC-FDF5-9441-8193-C57FDE3B0762}" name="Споживання теплової енергії , кВт∙год" dataDxfId="142" totalsRowDxfId="143">
      <calculatedColumnFormula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calculatedColumnFormula>
    </tableColumn>
    <tableColumn id="47" xr3:uid="{E66E7D71-2D39-114F-9EFE-8AF83D326107}" name="Джерело теплозабезпечення №3" dataDxfId="140" totalsRowDxfId="141">
      <calculatedColumnFormula>IF(Таблица2021[[#This Row],[Джерело теплозабезпечення №3]]="","",Таблица2021[[#This Row],[Джерело теплозабезпечення №3]])</calculatedColumnFormula>
    </tableColumn>
    <tableColumn id="48" xr3:uid="{6AFF0029-72F7-6F48-998F-9EFBE1F3AF4C}" name="Споживання теплової енергії   " dataDxfId="138" totalsRowDxfId="139"/>
    <tableColumn id="49" xr3:uid="{AD2A981A-5C25-894D-A0E5-6B56099C94C0}" name="Одиниці виміру  " dataDxfId="136" totalsRowDxfId="137">
      <calculatedColumnFormula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calculatedColumnFormula>
    </tableColumn>
    <tableColumn id="50" xr3:uid="{4FBC7F8E-8216-3F46-A461-879B954F106C}" name="Споживання теплової енергії, кВт∙год  " dataDxfId="134" totalsRowDxfId="135">
      <calculatedColumnFormula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calculatedColumnFormula>
    </tableColumn>
    <tableColumn id="52" xr3:uid="{4F0461BD-55E7-6346-94B8-C3BEA2854DE0}" name="Сумарне споживання теплової енергії, кВт∙год" totalsRowFunction="sum" totalsRowDxfId="133">
      <calculatedColumnFormula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calculatedColumnFormula>
    </tableColumn>
    <tableColumn id="53" xr3:uid="{367F7AA6-1214-5F42-AB68-02E7344E8F1F}" name="Питоме споживання теплової енергії, кВт∙год/м2" totalsRowFunction="custom" dataDxfId="131" totalsRowDxfId="132">
      <calculatedColumnFormula>IFERROR(Таблица2023[[#This Row],[Сумарне споживання теплової енергії, кВт∙год]]/INDEX(Таблица1[],MATCH(Таблица2023[[#This Row],[№ будівлі]],Таблица1[[№ ]],0),10),)</calculatedColumnFormula>
      <totalsRowFormula>AVERAGEIF(Таблица2023[Питоме споживання теплової енергії, кВт∙год/м2],"&gt;0",Таблица2023[Питоме споживання теплової енергії, кВт∙год/м2])</totalsRowFormula>
    </tableColumn>
    <tableColumn id="51" xr3:uid="{10BA3358-1B26-1944-BC7C-DC495EB53FFE}" name="Споживання електричної енергії, кВт∙год" totalsRowFunction="sum" totalsRowDxfId="130"/>
    <tableColumn id="54" xr3:uid="{A4143C88-2EE8-6C4F-9DD1-227D50AE101D}" name="Питоме споживання електричної енергії, кВт∙год/м2" totalsRowFunction="custom" dataDxfId="128" totalsRowDxfId="129">
      <calculatedColumnFormula>IFERROR(Таблица2023[[#This Row],[Споживання електричної енергії, кВт∙год]]/INDEX(Таблица1[],MATCH(Таблица2023[[#This Row],[№ будівлі]],Таблица1[[№ ]],0),10),)</calculatedColumnFormula>
      <totalsRowFormula>AVERAGEIF(Таблица2023[Питоме споживання електричної енергії, кВт∙год/м2],"&gt;0",Таблица2023[Питоме споживання електричної енергії, кВт∙год/м2])</totalsRowFormula>
    </tableColumn>
    <tableColumn id="20" xr3:uid="{286C339F-104A-EC4D-92B9-EF3F950C2FB3}" name="Витрата коштів на теплову енергію за рік (тис. грн) _x000a_(згідно бухгалтерських платіжок)" dataDxfId="126" totalsRowDxfId="127"/>
    <tableColumn id="21" xr3:uid="{393F4F79-F612-4746-942A-F6A0DF7C6E29}" name="Питома вартість теплової енергії, грн/кВт∙год" dataDxfId="124" totalsRowDxfId="125">
      <calculatedColumnFormula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calculatedColumnFormula>
    </tableColumn>
    <tableColumn id="9" xr3:uid="{CE0E9322-06AC-0A4B-97A5-896F9E252883}" name="Витрата коштів на електричну енергію за рік (тис. грн) _x000a_(згідно бухгалтерських платіжок)" dataDxfId="122" totalsRowDxfId="123"/>
    <tableColumn id="11" xr3:uid="{C0CBB381-61D2-A045-B789-7D900A7CE5EB}" name="Питома вартість електричної енергії, грн/кВт∙год" totalsRowFunction="sum" dataDxfId="120" totalsRowDxfId="121">
      <calculatedColumnFormula>IFERROR(Таблица2023[[#This Row],[Витрата коштів на електричну енергію за рік (тис. грн) 
(згідно бухгалтерських платіжок)]]/#REF!*1000,)</calculatedColumnFormula>
    </tableColumn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95A7DE-251A-994F-92C9-B8BA3EFCB28D}" name="Таблица2024" displayName="Таблица2024" ref="A3:W204" totalsRowCount="1" headerRowDxfId="117" dataDxfId="116" headerRowBorderDxfId="114" tableBorderDxfId="115" totalsRowBorderDxfId="113">
  <autoFilter ref="A3:W203" xr:uid="{ED1B239D-D8A0-1946-B708-FD56F46BA028}"/>
  <sortState xmlns:xlrd2="http://schemas.microsoft.com/office/spreadsheetml/2017/richdata2" ref="A4:W46">
    <sortCondition ref="A3:A46"/>
  </sortState>
  <tableColumns count="23">
    <tableColumn id="1" xr3:uid="{A3016514-C4C4-444B-BB99-60692212D0F6}" name="№ будівлі" dataDxfId="111" totalsRowDxfId="112"/>
    <tableColumn id="8" xr3:uid="{D4BD603D-E4CE-4644-B0C9-54E425F18852}" name="Коротка назва будівлі" dataDxfId="109" totalsRowDxfId="110">
      <calculatedColumnFormula>IF(Таблица1[[#This Row],[Коротка назва будівлі]]="","",Таблица1[[#This Row],[Коротка назва будівлі]])</calculatedColumnFormula>
    </tableColumn>
    <tableColumn id="3" xr3:uid="{E08919D6-FFCD-3B45-A1A1-1A219FCA1654}" name="Категорія будівлі" dataDxfId="107" totalsRowDxfId="108"/>
    <tableColumn id="5" xr3:uid="{CC483DAF-A523-1844-B67B-E9FE03A7B26F}" name="Джерело теплозабезпечення №1" dataDxfId="105" totalsRowDxfId="106"/>
    <tableColumn id="6" xr3:uid="{29EB394B-6923-474A-A5CB-1D3E53CBC48A}" name="Споживання теплової енергії" dataDxfId="103" totalsRowDxfId="104"/>
    <tableColumn id="12" xr3:uid="{18D90DDE-FDF4-8C4B-9BA4-0BB650930968}" name="Одиниці виміру" dataDxfId="101" totalsRowDxfId="102">
      <calculatedColumnFormula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calculatedColumnFormula>
    </tableColumn>
    <tableColumn id="14" xr3:uid="{59376E68-565B-3043-A2D0-59F801507FD3}" name="Споживання теплової енергії, кВт∙год" dataDxfId="99" totalsRowDxfId="100">
      <calculatedColumnFormula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calculatedColumnFormula>
    </tableColumn>
    <tableColumn id="46" xr3:uid="{F8D224C1-3AE6-9740-92AE-853BBAEAD5F2}" name="Джерело теплозабезпечення №2" dataDxfId="97" totalsRowDxfId="98">
      <calculatedColumnFormula>IF(Таблица2021[[#This Row],[Джерело теплозабезпечення №2]]="","",Таблица2021[[#This Row],[Джерело теплозабезпечення №2]])</calculatedColumnFormula>
    </tableColumn>
    <tableColumn id="45" xr3:uid="{813D51FB-C4A3-834A-BEA9-E1D39B039289}" name="Споживання теплової енергії  " dataDxfId="95" totalsRowDxfId="96"/>
    <tableColumn id="44" xr3:uid="{D13FACEF-162D-E844-A227-B6A8EBCACCB0}" name="Одиниці виміру " dataDxfId="93" totalsRowDxfId="94">
      <calculatedColumnFormula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calculatedColumnFormula>
    </tableColumn>
    <tableColumn id="43" xr3:uid="{A56DA61B-27D4-0B42-8FA0-674BB17F4EB5}" name="Споживання теплової енергії , кВт∙год" dataDxfId="91" totalsRowDxfId="92">
      <calculatedColumnFormula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calculatedColumnFormula>
    </tableColumn>
    <tableColumn id="47" xr3:uid="{6CE57131-498D-344F-901E-8EC3B68B5D97}" name="Джерело теплозабезпечення №3" dataDxfId="89" totalsRowDxfId="90">
      <calculatedColumnFormula>IF(Таблица2021[[#This Row],[Джерело теплозабезпечення №3]]="","",Таблица2021[[#This Row],[Джерело теплозабезпечення №3]])</calculatedColumnFormula>
    </tableColumn>
    <tableColumn id="48" xr3:uid="{D35E1EF9-571B-F44E-B46D-0C974298616A}" name="Споживання теплової енергії   " dataDxfId="87" totalsRowDxfId="88"/>
    <tableColumn id="49" xr3:uid="{3ED5CE62-64B2-9343-A368-D495EA0F11C2}" name="Одиниці виміру  " dataDxfId="85" totalsRowDxfId="86">
      <calculatedColumnFormula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calculatedColumnFormula>
    </tableColumn>
    <tableColumn id="50" xr3:uid="{08C957EA-C276-104D-8D73-621FA5AB9A07}" name="Споживання теплової енергії, кВт∙год  " dataDxfId="83" totalsRowDxfId="84">
      <calculatedColumnFormula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calculatedColumnFormula>
    </tableColumn>
    <tableColumn id="52" xr3:uid="{E1E8419A-252D-404F-98F0-CAFC0EDBBAD2}" name="Сумарне споживання теплової енергії, кВт∙год" totalsRowFunction="sum" dataDxfId="81" totalsRowDxfId="82">
      <calculatedColumnFormula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calculatedColumnFormula>
    </tableColumn>
    <tableColumn id="53" xr3:uid="{A6F22511-4878-564D-8B1B-3CD1A8C9F602}" name="Питоме споживання теплової енергії, кВт∙год/м2" totalsRowFunction="custom" dataDxfId="79" totalsRowDxfId="80">
      <calculatedColumnFormula>IFERROR(Таблица2024[[#This Row],[Сумарне споживання теплової енергії, кВт∙год]]/INDEX(Таблица1[],MATCH(Таблица2024[[#This Row],[№ будівлі]],Таблица1[[№ ]],0),10),)</calculatedColumnFormula>
      <totalsRowFormula>AVERAGEIF(Таблица2024[Питоме споживання теплової енергії, кВт∙год/м2],"&gt;0",Таблица2024[Питоме споживання теплової енергії, кВт∙год/м2])</totalsRowFormula>
    </tableColumn>
    <tableColumn id="51" xr3:uid="{8731397F-B8EF-E340-9DF3-35D428FAC154}" name="Споживання електричної енергії, кВт∙год" totalsRowFunction="sum" dataDxfId="77" totalsRowDxfId="78"/>
    <tableColumn id="54" xr3:uid="{7123E745-932C-B24A-8D04-0774D431F0D9}" name="Питоме споживання електричної енергії, кВт∙год/м2" totalsRowFunction="custom" dataDxfId="75" totalsRowDxfId="76">
      <calculatedColumnFormula>IFERROR(Таблица2024[[#This Row],[Споживання електричної енергії, кВт∙год]]/INDEX(Таблица1[],MATCH(Таблица2024[[#This Row],[№ будівлі]],Таблица1[[№ ]],0),10),)</calculatedColumnFormula>
      <totalsRowFormula>AVERAGEIF(Таблица2024[Питоме споживання електричної енергії, кВт∙год/м2],"&gt;0",Таблица2024[Питоме споживання електричної енергії, кВт∙год/м2])</totalsRowFormula>
    </tableColumn>
    <tableColumn id="20" xr3:uid="{F5764401-BAEC-ED48-B016-4432B7C32D6D}" name="Витрата коштів на теплову енергію за рік (тис. грн) _x000a_(згідно бухгалтерських платіжок)" dataDxfId="73" totalsRowDxfId="74"/>
    <tableColumn id="21" xr3:uid="{72D96248-015D-F84F-B765-1836472FDDBF}" name="Питома вартість теплової енергії, грн/кВт∙год" dataDxfId="71" totalsRowDxfId="72">
      <calculatedColumnFormula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calculatedColumnFormula>
    </tableColumn>
    <tableColumn id="9" xr3:uid="{A1A652B2-6371-9141-8168-9DA64F17E2C5}" name="Витрата коштів на електричну енергію за рік (тис. грн) _x000a_(згідно бухгалтерських платіжок)" dataDxfId="69" totalsRowDxfId="70"/>
    <tableColumn id="11" xr3:uid="{4144C6A5-2285-0A47-91CF-FF66FD6FC20E}" name="Питома вартість електричної енергії, грн/кВт∙год" totalsRowFunction="sum" dataDxfId="67" totalsRowDxfId="68">
      <calculatedColumnFormula>IFERROR(Таблица2024[[#This Row],[Витрата коштів на електричну енергію за рік (тис. грн) 
(згідно бухгалтерських платіжок)]]/#REF!*1000,)</calculatedColumnFormula>
    </tableColumn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68C31B6-766F-E24E-9252-C101CE86FFE7}" name="Таблица2025" displayName="Таблица2025" ref="A3:W204" totalsRowCount="1" headerRowDxfId="64" dataDxfId="63" headerRowBorderDxfId="61" tableBorderDxfId="62" totalsRowBorderDxfId="60">
  <autoFilter ref="A3:W203" xr:uid="{ED1B239D-D8A0-1946-B708-FD56F46BA028}"/>
  <sortState xmlns:xlrd2="http://schemas.microsoft.com/office/spreadsheetml/2017/richdata2" ref="A4:W46">
    <sortCondition ref="A3:A46"/>
  </sortState>
  <tableColumns count="23">
    <tableColumn id="1" xr3:uid="{9D5BC2D0-D8A8-144E-8FF9-445FD0CEA979}" name="№ будівлі" dataDxfId="58" totalsRowDxfId="59"/>
    <tableColumn id="8" xr3:uid="{FEAFEDDB-117A-DA47-9AE9-1808A2F03313}" name="Коротка назва будівлі" dataDxfId="56" totalsRowDxfId="57">
      <calculatedColumnFormula>IF(Таблица1[[#This Row],[Коротка назва будівлі]]="","",Таблица1[[#This Row],[Коротка назва будівлі]])</calculatedColumnFormula>
    </tableColumn>
    <tableColumn id="3" xr3:uid="{2C96D0FA-F150-3D4C-9102-327883F01E9A}" name="Категорія будівлі" dataDxfId="54" totalsRowDxfId="55">
      <calculatedColumnFormula>IF(Таблица1[[#This Row],[Категорія будівлі]]="","",Таблица1[[#This Row],[Категорія будівлі]])</calculatedColumnFormula>
    </tableColumn>
    <tableColumn id="5" xr3:uid="{35046D19-4691-E442-8FC1-61EDFDCDE569}" name="Джерело теплозабезпечення №1" dataDxfId="52" totalsRowDxfId="53">
      <calculatedColumnFormula>IF(Таблица1[[#This Row],[Джерело теплозабезпечення]]="","",Таблица1[[#This Row],[Джерело теплозабезпечення]])</calculatedColumnFormula>
    </tableColumn>
    <tableColumn id="6" xr3:uid="{3E3030E5-77C3-1747-80A4-26C3C32FAE73}" name="Споживання теплової енергії" dataDxfId="50" totalsRowDxfId="51"/>
    <tableColumn id="12" xr3:uid="{7C025598-B114-204B-BECB-C2D1BC895513}" name="Одиниці виміру" dataDxfId="48" totalsRowDxfId="49">
      <calculatedColumnFormula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calculatedColumnFormula>
    </tableColumn>
    <tableColumn id="14" xr3:uid="{FDBAE03F-EAB7-354D-B7AF-A33C866E5C28}" name="Споживання теплової енергії, кВт∙год" dataDxfId="46" totalsRowDxfId="47">
      <calculatedColumnFormula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calculatedColumnFormula>
    </tableColumn>
    <tableColumn id="46" xr3:uid="{F1677163-2F37-4844-966D-AED06DD85D6E}" name="Джерело теплозабезпечення №2" dataDxfId="44" totalsRowDxfId="45">
      <calculatedColumnFormula>IF(Таблица2021[[#This Row],[Джерело теплозабезпечення №2]]="","",Таблица2021[[#This Row],[Джерело теплозабезпечення №2]])</calculatedColumnFormula>
    </tableColumn>
    <tableColumn id="45" xr3:uid="{1A771365-EFEB-9D48-9DF7-68E0D49B884B}" name="Споживання теплової енергії  " dataDxfId="42" totalsRowDxfId="43"/>
    <tableColumn id="44" xr3:uid="{C026DBF7-31E5-724A-BA00-BFE2546B4053}" name="Одиниці виміру " dataDxfId="40" totalsRowDxfId="41">
      <calculatedColumnFormula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calculatedColumnFormula>
    </tableColumn>
    <tableColumn id="43" xr3:uid="{E28D9404-F007-6D44-97CC-B4570ACF2E10}" name="Споживання теплової енергії , кВт∙год" dataDxfId="38" totalsRowDxfId="39">
      <calculatedColumnFormula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calculatedColumnFormula>
    </tableColumn>
    <tableColumn id="47" xr3:uid="{DEE1924A-A06D-504A-AAA9-C4261C3C178D}" name="Джерело теплозабезпечення №3" dataDxfId="36" totalsRowDxfId="37">
      <calculatedColumnFormula>IF(Таблица2021[[#This Row],[Джерело теплозабезпечення №3]]="","",Таблица2021[[#This Row],[Джерело теплозабезпечення №3]])</calculatedColumnFormula>
    </tableColumn>
    <tableColumn id="48" xr3:uid="{B6CF8F78-EAE4-9642-A0D5-455962694CD6}" name="Споживання теплової енергії   " dataDxfId="34" totalsRowDxfId="35"/>
    <tableColumn id="49" xr3:uid="{F6AE1465-5FCB-084F-9D2E-07CC00619996}" name="Одиниці виміру  " dataDxfId="32" totalsRowDxfId="33">
      <calculatedColumnFormula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calculatedColumnFormula>
    </tableColumn>
    <tableColumn id="50" xr3:uid="{B42F3980-5E1E-9440-B748-7DFD2D6AE2A9}" name="Споживання теплової енергії, кВт∙год  " dataDxfId="30" totalsRowDxfId="31">
      <calculatedColumnFormula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calculatedColumnFormula>
    </tableColumn>
    <tableColumn id="52" xr3:uid="{0DA2F1F6-89D8-0F45-9897-6965720B6B60}" name="Сумарне споживання теплової енергії, кВт∙год" totalsRowFunction="sum" dataDxfId="28" totalsRowDxfId="29">
      <calculatedColumnFormula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calculatedColumnFormula>
    </tableColumn>
    <tableColumn id="53" xr3:uid="{EDA58476-6124-674F-8E2D-819391F550D0}" name="Питоме споживання теплової енергії, кВт∙год/м2" totalsRowFunction="custom" dataDxfId="26" totalsRowDxfId="27">
      <calculatedColumnFormula>IFERROR(Таблица2025[[#This Row],[Сумарне споживання теплової енергії, кВт∙год]]/INDEX(Таблица1[],MATCH(Таблица2025[[#This Row],[№ будівлі]],Таблица1[[№ ]],0),10),)</calculatedColumnFormula>
      <totalsRowFormula>AVERAGEIF(Таблица2025[Питоме споживання теплової енергії, кВт∙год/м2],"&gt;0",Таблица2025[Питоме споживання теплової енергії, кВт∙год/м2])</totalsRowFormula>
    </tableColumn>
    <tableColumn id="51" xr3:uid="{E32B71AE-4616-EB46-A7E7-632D49D14049}" name="Споживання електричної енергії, кВт∙год" totalsRowFunction="sum" dataDxfId="24" totalsRowDxfId="25"/>
    <tableColumn id="54" xr3:uid="{CE9DD44E-C20F-9A44-A74A-46B224ABD116}" name="Питоме споживання електричної енергії, кВт∙год/м2" totalsRowFunction="custom" dataDxfId="22" totalsRowDxfId="23">
      <calculatedColumnFormula>IFERROR(Таблица2025[[#This Row],[Споживання електричної енергії, кВт∙год]]/INDEX(Таблица1[],MATCH(Таблица2025[[#This Row],[№ будівлі]],Таблица1[[№ ]],0),10),)</calculatedColumnFormula>
      <totalsRowFormula>AVERAGEIF(Таблица2025[Питоме споживання електричної енергії, кВт∙год/м2],"&gt;0",Таблица2025[Питоме споживання електричної енергії, кВт∙год/м2])</totalsRowFormula>
    </tableColumn>
    <tableColumn id="20" xr3:uid="{12893F8E-5E7A-B043-82B1-85F833DC735D}" name="Витрата коштів на теплову енергію за рік (тис. грн) _x000a_(згідно бухгалтерських платіжок)" dataDxfId="20" totalsRowDxfId="21"/>
    <tableColumn id="21" xr3:uid="{6123DF7B-DA8C-BF4C-8C0E-2FF0B9F98F8E}" name="Питома вартість теплової енергії, грн/кВт∙год" dataDxfId="18" totalsRowDxfId="19">
      <calculatedColumnFormula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calculatedColumnFormula>
    </tableColumn>
    <tableColumn id="9" xr3:uid="{A3DD57F2-E184-3543-BD45-F0D769C29DBC}" name="Витрата коштів на електричну енергію за рік (тис. грн) _x000a_(згідно бухгалтерських платіжок)" dataDxfId="16" totalsRowDxfId="17"/>
    <tableColumn id="11" xr3:uid="{96AC9DCD-A392-D54F-83A1-A5D59EC4E69E}" name="Питома вартість електричної енергії, грн/кВт∙год" totalsRowFunction="sum" dataDxfId="14" totalsRowDxfId="15">
      <calculatedColumnFormula>IFERROR(Таблица2025[[#This Row],[Витрата коштів на електричну енергію за рік (тис. грн) 
(згідно бухгалтерських платіжок)]]/#REF!*1000,)</calculatedColumnFormula>
    </tableColumn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CC106C8-E651-E444-B0AB-127312A16851}" name="Таблица7" displayName="Таблица7" ref="AG12:AR18" totalsRowShown="0" headerRowDxfId="13" dataDxfId="12">
  <autoFilter ref="AG12:AR18" xr:uid="{0CC106C8-E651-E444-B0AB-127312A16851}"/>
  <tableColumns count="12">
    <tableColumn id="1" xr3:uid="{03C05F75-4B9F-9C4D-8632-13BD10A6ADE1}" name="Рік" dataDxfId="11"/>
    <tableColumn id="2" xr3:uid="{94DA6E18-41AE-DA4E-B09B-9BE2A407E359}" name="Загальне споживання теплової енергії" dataDxfId="10">
      <calculatedColumnFormula>Таблица2025[[#Totals],[Сумарне споживання теплової енергії, кВт∙год]]</calculatedColumnFormula>
    </tableColumn>
    <tableColumn id="4" xr3:uid="{8E0D4F71-D941-EC4D-8C7A-DE648AE8B749}" name="Централізоване опалення " dataDxfId="9">
      <calculatedColumnFormula>SUMIF('2025'!D4:D203,'2025'!AT4,'2025'!G4:G203)+SUMIF('2025'!D4:D203,'2025'!AT11,'2025'!G4:G203)+SUMIF('2025'!H4:H203,'2025'!AT4,'2025'!K4:K203)+SUMIF('2025'!H4:H203,'2025'!AT11,'2025'!K4:K203)+SUMIF('2025'!L4:L203,'2025'!AT4,'2025'!O4:O203)+SUMIF('2025'!L4:L203,'2025'!AT11,'2025'!O4:O203)</calculatedColumnFormula>
    </tableColumn>
    <tableColumn id="7" xr3:uid="{F4B5E3DD-BFF7-3943-8246-E194A5D7219C}" name="Газ" dataDxfId="8">
      <calculatedColumnFormula>SUMIF('2025'!D4:D203,'2025'!AT5,'2025'!G4:G203)+SUMIF('2025'!H4:H203,'2025'!AT5,'2025'!K4:K203)+SUMIF('2025'!L4:L203,'2025'!AT5,'2025'!O4:O203)</calculatedColumnFormula>
    </tableColumn>
    <tableColumn id="8" xr3:uid="{AC86D566-21CB-D34B-A730-052A5ECA2CB9}" name="Вугілля" dataDxfId="7">
      <calculatedColumnFormula>SUMIF('2025'!D4:D203,'2025'!AT6,'2025'!G4:G203)+SUMIF('2025'!H4:H203,'2025'!AT6,'2025'!K4:K203)+SUMIF('2025'!L4:L203,'2025'!AT6,'2025'!O4:O203)</calculatedColumnFormula>
    </tableColumn>
    <tableColumn id="9" xr3:uid="{F91C7C35-F4FC-BE47-A79B-1D375244664E}" name="Деревина" dataDxfId="6">
      <calculatedColumnFormula>SUMIF('2025'!D4:D203,'2025'!AT7,'2025'!G4:G203)+SUMIF('2025'!D4:D203,'2025'!AT12,'2025'!G4:G203)+SUMIF('2025'!H4:H203,'2025'!AT7,'2025'!K4:K203)+SUMIF('2025'!H4:H203,'2025'!AT12,'2025'!K4:K203)+SUMIF('2025'!L4:L203,'2025'!AT7,'2025'!O4:O203)+SUMIF('2025'!L4:L203,'2025'!AT12,'2025'!O4:O203)</calculatedColumnFormula>
    </tableColumn>
    <tableColumn id="12" xr3:uid="{33694D40-1ED2-B04C-A01C-62A58B70F146}" name="Пелети" dataDxfId="5"/>
    <tableColumn id="13" xr3:uid="{A209804F-0FAB-1245-B6BE-5B2765ECC9AC}" name="Брекети" dataDxfId="4"/>
    <tableColumn id="14" xr3:uid="{1CD70B2D-B0C9-9E41-B7DC-525B229448B8}" name="Щепа" dataDxfId="3"/>
    <tableColumn id="3" xr3:uid="{84822E37-F680-1B47-8899-A3206D29EFDF}" name="Середнє питоме споживання теплової енергії" dataDxfId="2"/>
    <tableColumn id="5" xr3:uid="{09B01C3D-F694-C54E-B396-29550D6C5B18}" name="Загальне споживання електричноїенергії" dataDxfId="1"/>
    <tableColumn id="6" xr3:uid="{2A32AE05-1598-A74C-A07F-0026E776AA7A}" name="Середнє питоме споживання електричної енергії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2.xml"/><Relationship Id="rId5" Type="http://schemas.openxmlformats.org/officeDocument/2006/relationships/table" Target="../tables/table7.xml"/><Relationship Id="rId4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67F71-3FB0-4444-AE3C-39F17F65B7F4}">
  <dimension ref="A1:C47"/>
  <sheetViews>
    <sheetView tabSelected="1" zoomScale="85" zoomScaleNormal="85" workbookViewId="0">
      <selection activeCell="L2" sqref="L2"/>
    </sheetView>
  </sheetViews>
  <sheetFormatPr defaultColWidth="11.5546875" defaultRowHeight="15"/>
  <cols>
    <col min="1" max="1" width="1.109375" customWidth="1"/>
  </cols>
  <sheetData>
    <row r="1" spans="1:1" ht="15.95" customHeight="1">
      <c r="A1" s="99"/>
    </row>
    <row r="37" spans="2:3" ht="63.75" customHeight="1"/>
    <row r="44" spans="2:3" ht="16.5">
      <c r="B44" s="130">
        <v>450</v>
      </c>
      <c r="C44" s="129" t="s">
        <v>0</v>
      </c>
    </row>
    <row r="45" spans="2:3" ht="16.5">
      <c r="B45" s="131"/>
      <c r="C45" s="129" t="s">
        <v>1</v>
      </c>
    </row>
    <row r="46" spans="2:3" ht="16.5">
      <c r="B46" s="23">
        <v>120</v>
      </c>
      <c r="C46" s="129" t="s">
        <v>2</v>
      </c>
    </row>
    <row r="47" spans="2:3" ht="16.5">
      <c r="B47" s="132">
        <v>2025</v>
      </c>
      <c r="C47" s="129" t="s">
        <v>3</v>
      </c>
    </row>
  </sheetData>
  <conditionalFormatting sqref="B44">
    <cfRule type="cellIs" dxfId="315" priority="1" operator="greaterThan">
      <formula>400</formula>
    </cfRule>
  </conditionalFormatting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85E4E-8EE0-A84F-84F1-14AA82FD9F43}">
  <dimension ref="A1:AV203"/>
  <sheetViews>
    <sheetView zoomScale="85" zoomScaleNormal="85" workbookViewId="0">
      <selection activeCell="B1" sqref="B1"/>
    </sheetView>
  </sheetViews>
  <sheetFormatPr defaultColWidth="11.5546875" defaultRowHeight="15" outlineLevelCol="1"/>
  <cols>
    <col min="1" max="1" width="5.33203125" customWidth="1"/>
    <col min="2" max="2" width="23" customWidth="1"/>
    <col min="3" max="3" width="14.88671875" customWidth="1"/>
    <col min="4" max="4" width="19.77734375" customWidth="1"/>
    <col min="5" max="5" width="11.44140625" customWidth="1"/>
    <col min="6" max="6" width="17.5546875" customWidth="1"/>
    <col min="7" max="7" width="17.6640625" customWidth="1"/>
    <col min="8" max="8" width="13.88671875" style="91" customWidth="1"/>
    <col min="9" max="9" width="14.6640625" style="91" customWidth="1"/>
    <col min="10" max="10" width="12.5546875" customWidth="1"/>
    <col min="11" max="11" width="29.33203125" style="91" customWidth="1"/>
    <col min="12" max="16" width="10.44140625" customWidth="1"/>
    <col min="17" max="17" width="12.44140625" customWidth="1"/>
    <col min="18" max="18" width="11.5546875" customWidth="1"/>
    <col min="19" max="19" width="11.5546875" style="14" customWidth="1"/>
    <col min="20" max="20" width="44.33203125" customWidth="1"/>
    <col min="22" max="40" width="11.5546875" customWidth="1" outlineLevel="1"/>
    <col min="42" max="42" width="24.5546875" customWidth="1"/>
    <col min="43" max="43" width="36.6640625" customWidth="1"/>
    <col min="45" max="45" width="11.88671875" customWidth="1"/>
  </cols>
  <sheetData>
    <row r="1" spans="1:48">
      <c r="A1" s="75"/>
      <c r="B1" s="77" t="s">
        <v>4</v>
      </c>
      <c r="C1" s="76"/>
      <c r="D1" s="76"/>
      <c r="E1" s="31"/>
      <c r="F1" s="31"/>
    </row>
    <row r="2" spans="1:48" ht="16.5" thickBot="1">
      <c r="A2" s="53"/>
      <c r="B2" s="53"/>
      <c r="C2" s="53"/>
      <c r="D2" s="53"/>
      <c r="E2" s="53"/>
      <c r="F2" s="53"/>
      <c r="G2" s="53"/>
      <c r="H2" s="92"/>
      <c r="I2" s="92"/>
      <c r="J2" s="53"/>
      <c r="K2" s="92"/>
      <c r="L2" s="54"/>
      <c r="M2" s="57" t="s">
        <v>5</v>
      </c>
      <c r="N2" s="55"/>
      <c r="O2" s="55"/>
      <c r="P2" s="56"/>
      <c r="Q2" s="53"/>
      <c r="R2" s="53"/>
      <c r="S2" s="64"/>
      <c r="T2" s="53"/>
      <c r="AS2" s="13"/>
      <c r="AT2" s="13"/>
    </row>
    <row r="3" spans="1:48" ht="44.1" customHeight="1">
      <c r="A3" s="58" t="s">
        <v>6</v>
      </c>
      <c r="B3" s="58" t="s">
        <v>7</v>
      </c>
      <c r="C3" s="58" t="s">
        <v>8</v>
      </c>
      <c r="D3" s="58" t="s">
        <v>9</v>
      </c>
      <c r="E3" s="58" t="s">
        <v>10</v>
      </c>
      <c r="F3" s="58" t="s">
        <v>11</v>
      </c>
      <c r="G3" s="58" t="s">
        <v>12</v>
      </c>
      <c r="H3" s="58" t="s">
        <v>13</v>
      </c>
      <c r="I3" s="58" t="s">
        <v>14</v>
      </c>
      <c r="J3" s="58" t="s">
        <v>15</v>
      </c>
      <c r="K3" s="58" t="s">
        <v>16</v>
      </c>
      <c r="L3" s="58" t="s">
        <v>17</v>
      </c>
      <c r="M3" s="58" t="s">
        <v>18</v>
      </c>
      <c r="N3" s="58" t="s">
        <v>19</v>
      </c>
      <c r="O3" s="58" t="s">
        <v>20</v>
      </c>
      <c r="P3" s="58" t="s">
        <v>21</v>
      </c>
      <c r="Q3" s="58" t="s">
        <v>22</v>
      </c>
      <c r="R3" s="58" t="s">
        <v>23</v>
      </c>
      <c r="S3" s="65" t="s">
        <v>24</v>
      </c>
      <c r="T3" s="58" t="s">
        <v>25</v>
      </c>
      <c r="AP3" s="38" t="s">
        <v>12</v>
      </c>
      <c r="AQ3" s="39" t="s">
        <v>16</v>
      </c>
      <c r="AR3" s="39"/>
      <c r="AS3" s="40" t="s">
        <v>26</v>
      </c>
      <c r="AT3" s="40">
        <v>1</v>
      </c>
      <c r="AU3" s="40" t="s">
        <v>27</v>
      </c>
      <c r="AV3" s="40" t="s">
        <v>24</v>
      </c>
    </row>
    <row r="4" spans="1:48" ht="36" customHeight="1">
      <c r="A4" s="50">
        <v>1</v>
      </c>
      <c r="B4" s="133" t="s">
        <v>28</v>
      </c>
      <c r="C4" s="134" t="s">
        <v>29</v>
      </c>
      <c r="D4" s="133" t="s">
        <v>30</v>
      </c>
      <c r="E4" s="135" t="s">
        <v>31</v>
      </c>
      <c r="F4" s="133" t="s">
        <v>32</v>
      </c>
      <c r="G4" s="97" t="s">
        <v>33</v>
      </c>
      <c r="H4" s="93" t="s">
        <v>34</v>
      </c>
      <c r="I4" s="93" t="s">
        <v>35</v>
      </c>
      <c r="J4" s="136">
        <v>1200</v>
      </c>
      <c r="K4" s="138" t="s">
        <v>36</v>
      </c>
      <c r="L4" s="52" t="b">
        <v>1</v>
      </c>
      <c r="M4" s="52" t="b">
        <v>0</v>
      </c>
      <c r="N4" s="52" t="b">
        <v>1</v>
      </c>
      <c r="O4" s="52" t="b">
        <v>1</v>
      </c>
      <c r="P4" s="52" t="b">
        <v>1</v>
      </c>
      <c r="Q4" s="51" t="s">
        <v>37</v>
      </c>
      <c r="R4" s="52" t="b">
        <v>1</v>
      </c>
      <c r="S4" s="63" t="s">
        <v>38</v>
      </c>
      <c r="T4" s="51"/>
      <c r="AP4" s="41" t="s">
        <v>39</v>
      </c>
      <c r="AQ4" s="39" t="s">
        <v>36</v>
      </c>
      <c r="AR4" s="40" t="s">
        <v>40</v>
      </c>
      <c r="AS4" s="40" t="s">
        <v>40</v>
      </c>
      <c r="AT4" s="40">
        <v>1163</v>
      </c>
      <c r="AU4" s="40" t="s">
        <v>41</v>
      </c>
      <c r="AV4" s="40" t="s">
        <v>42</v>
      </c>
    </row>
    <row r="5" spans="1:48" ht="36" customHeight="1">
      <c r="A5" s="17">
        <v>2</v>
      </c>
      <c r="B5" s="135" t="s">
        <v>43</v>
      </c>
      <c r="C5" s="135" t="s">
        <v>44</v>
      </c>
      <c r="D5" s="133" t="s">
        <v>45</v>
      </c>
      <c r="E5" s="135" t="s">
        <v>31</v>
      </c>
      <c r="F5" s="133" t="s">
        <v>32</v>
      </c>
      <c r="G5" s="18" t="s">
        <v>33</v>
      </c>
      <c r="H5" s="93" t="s">
        <v>46</v>
      </c>
      <c r="I5" s="94">
        <v>2017</v>
      </c>
      <c r="J5" s="137">
        <v>2500</v>
      </c>
      <c r="K5" s="139" t="s">
        <v>47</v>
      </c>
      <c r="L5" s="49" t="b">
        <v>0</v>
      </c>
      <c r="M5" s="49" t="b">
        <v>0</v>
      </c>
      <c r="N5" s="49" t="b">
        <v>1</v>
      </c>
      <c r="O5" s="49" t="b">
        <v>0</v>
      </c>
      <c r="P5" s="49" t="b">
        <v>0</v>
      </c>
      <c r="Q5" s="20" t="s">
        <v>41</v>
      </c>
      <c r="R5" s="49" t="b">
        <v>0</v>
      </c>
      <c r="S5" s="21"/>
      <c r="T5" s="20"/>
      <c r="AP5" s="42" t="s">
        <v>48</v>
      </c>
      <c r="AQ5" s="39" t="s">
        <v>49</v>
      </c>
      <c r="AR5" s="39" t="s">
        <v>50</v>
      </c>
      <c r="AS5" s="40" t="s">
        <v>51</v>
      </c>
      <c r="AT5" s="40">
        <v>9.3000000000000007</v>
      </c>
      <c r="AU5" s="40" t="s">
        <v>37</v>
      </c>
      <c r="AV5" s="40" t="s">
        <v>52</v>
      </c>
    </row>
    <row r="6" spans="1:48" ht="36" customHeight="1">
      <c r="A6" s="17">
        <v>3</v>
      </c>
      <c r="B6" s="135" t="s">
        <v>53</v>
      </c>
      <c r="C6" s="135" t="s">
        <v>53</v>
      </c>
      <c r="D6" s="133" t="s">
        <v>54</v>
      </c>
      <c r="E6" s="135" t="s">
        <v>31</v>
      </c>
      <c r="F6" s="133" t="s">
        <v>32</v>
      </c>
      <c r="G6" s="18" t="s">
        <v>55</v>
      </c>
      <c r="H6" s="93" t="s">
        <v>56</v>
      </c>
      <c r="I6" s="94">
        <v>2024</v>
      </c>
      <c r="J6" s="137">
        <v>460</v>
      </c>
      <c r="K6" s="139" t="s">
        <v>49</v>
      </c>
      <c r="L6" s="49" t="b">
        <v>0</v>
      </c>
      <c r="M6" s="49" t="b">
        <v>1</v>
      </c>
      <c r="N6" s="49" t="b">
        <v>1</v>
      </c>
      <c r="O6" s="49" t="b">
        <v>1</v>
      </c>
      <c r="P6" s="49" t="b">
        <v>0</v>
      </c>
      <c r="Q6" s="20" t="s">
        <v>41</v>
      </c>
      <c r="R6" s="49" t="b">
        <v>0</v>
      </c>
      <c r="S6" s="21"/>
      <c r="T6" s="20"/>
      <c r="AP6" s="42" t="s">
        <v>55</v>
      </c>
      <c r="AQ6" s="39" t="s">
        <v>57</v>
      </c>
      <c r="AR6" s="39" t="s">
        <v>58</v>
      </c>
      <c r="AS6" s="40" t="s">
        <v>59</v>
      </c>
      <c r="AT6" s="40">
        <v>6.2</v>
      </c>
      <c r="AU6" s="40" t="s">
        <v>60</v>
      </c>
      <c r="AV6" s="40" t="s">
        <v>61</v>
      </c>
    </row>
    <row r="7" spans="1:48" ht="36" customHeight="1">
      <c r="A7" s="17">
        <v>4</v>
      </c>
      <c r="B7" s="135" t="s">
        <v>62</v>
      </c>
      <c r="C7" s="135" t="s">
        <v>63</v>
      </c>
      <c r="D7" s="133" t="s">
        <v>64</v>
      </c>
      <c r="E7" s="135" t="s">
        <v>31</v>
      </c>
      <c r="F7" s="135" t="s">
        <v>65</v>
      </c>
      <c r="G7" s="18" t="s">
        <v>66</v>
      </c>
      <c r="H7" s="93" t="s">
        <v>67</v>
      </c>
      <c r="I7" s="94">
        <v>2019</v>
      </c>
      <c r="J7" s="137">
        <v>7500</v>
      </c>
      <c r="K7" s="139" t="s">
        <v>36</v>
      </c>
      <c r="L7" s="49" t="b">
        <v>1</v>
      </c>
      <c r="M7" s="49" t="b">
        <v>0</v>
      </c>
      <c r="N7" s="49" t="b">
        <v>1</v>
      </c>
      <c r="O7" s="49" t="b">
        <v>1</v>
      </c>
      <c r="P7" s="49" t="b">
        <v>1</v>
      </c>
      <c r="Q7" s="20" t="s">
        <v>68</v>
      </c>
      <c r="R7" s="49" t="b">
        <v>1</v>
      </c>
      <c r="S7" s="21" t="s">
        <v>61</v>
      </c>
      <c r="T7" s="20" t="s">
        <v>69</v>
      </c>
      <c r="AP7" s="42" t="s">
        <v>70</v>
      </c>
      <c r="AQ7" s="39" t="s">
        <v>47</v>
      </c>
      <c r="AR7" s="39" t="s">
        <v>58</v>
      </c>
      <c r="AS7" s="40" t="s">
        <v>71</v>
      </c>
      <c r="AT7" s="40">
        <v>3.7</v>
      </c>
      <c r="AU7" s="40" t="s">
        <v>68</v>
      </c>
      <c r="AV7" s="40" t="s">
        <v>72</v>
      </c>
    </row>
    <row r="8" spans="1:48" ht="36" customHeight="1">
      <c r="A8" s="17">
        <v>5</v>
      </c>
      <c r="B8" s="135" t="s">
        <v>73</v>
      </c>
      <c r="C8" s="135" t="s">
        <v>31</v>
      </c>
      <c r="D8" s="133" t="s">
        <v>74</v>
      </c>
      <c r="E8" s="135" t="s">
        <v>31</v>
      </c>
      <c r="F8" s="135" t="s">
        <v>31</v>
      </c>
      <c r="G8" s="18" t="s">
        <v>39</v>
      </c>
      <c r="H8" s="93" t="s">
        <v>75</v>
      </c>
      <c r="I8" s="94">
        <v>2009</v>
      </c>
      <c r="J8" s="137">
        <v>675</v>
      </c>
      <c r="K8" s="139" t="s">
        <v>49</v>
      </c>
      <c r="L8" s="49" t="b">
        <v>1</v>
      </c>
      <c r="M8" s="49" t="b">
        <v>0</v>
      </c>
      <c r="N8" s="49" t="b">
        <v>1</v>
      </c>
      <c r="O8" s="49" t="b">
        <v>1</v>
      </c>
      <c r="P8" s="49" t="b">
        <v>0</v>
      </c>
      <c r="Q8" s="35" t="s">
        <v>41</v>
      </c>
      <c r="R8" s="49" t="b">
        <v>0</v>
      </c>
      <c r="S8" s="21"/>
      <c r="T8" s="20"/>
      <c r="AP8" s="43" t="s">
        <v>76</v>
      </c>
      <c r="AQ8" s="39" t="s">
        <v>77</v>
      </c>
      <c r="AR8" s="39" t="s">
        <v>58</v>
      </c>
      <c r="AS8" s="40" t="s">
        <v>78</v>
      </c>
      <c r="AT8" s="40">
        <v>4.7</v>
      </c>
      <c r="AV8" s="40" t="s">
        <v>79</v>
      </c>
    </row>
    <row r="9" spans="1:48" ht="36" customHeight="1">
      <c r="A9" s="17">
        <v>6</v>
      </c>
      <c r="B9" s="135" t="s">
        <v>80</v>
      </c>
      <c r="C9" s="135" t="s">
        <v>80</v>
      </c>
      <c r="D9" s="133" t="s">
        <v>81</v>
      </c>
      <c r="E9" s="135" t="s">
        <v>31</v>
      </c>
      <c r="F9" s="135" t="s">
        <v>82</v>
      </c>
      <c r="G9" s="18" t="s">
        <v>70</v>
      </c>
      <c r="H9" s="93" t="s">
        <v>67</v>
      </c>
      <c r="I9" s="94">
        <v>1996</v>
      </c>
      <c r="J9" s="137">
        <v>3800</v>
      </c>
      <c r="K9" s="139" t="s">
        <v>57</v>
      </c>
      <c r="L9" s="49" t="b">
        <v>0</v>
      </c>
      <c r="M9" s="49" t="b">
        <v>1</v>
      </c>
      <c r="N9" s="49" t="b">
        <v>1</v>
      </c>
      <c r="O9" s="49" t="b">
        <v>0</v>
      </c>
      <c r="P9" s="49" t="b">
        <v>0</v>
      </c>
      <c r="Q9" s="20" t="s">
        <v>41</v>
      </c>
      <c r="R9" s="49" t="b">
        <v>0</v>
      </c>
      <c r="S9" s="21"/>
      <c r="T9" s="20"/>
      <c r="AP9" s="42" t="s">
        <v>83</v>
      </c>
      <c r="AQ9" s="39" t="s">
        <v>84</v>
      </c>
      <c r="AR9" s="39" t="s">
        <v>58</v>
      </c>
      <c r="AS9" s="40" t="s">
        <v>85</v>
      </c>
      <c r="AT9" s="40">
        <v>4.2</v>
      </c>
      <c r="AV9" s="40" t="s">
        <v>86</v>
      </c>
    </row>
    <row r="10" spans="1:48" ht="36" customHeight="1">
      <c r="A10" s="17">
        <v>7</v>
      </c>
      <c r="B10" s="135" t="s">
        <v>87</v>
      </c>
      <c r="C10" s="135" t="s">
        <v>88</v>
      </c>
      <c r="D10" s="133" t="s">
        <v>89</v>
      </c>
      <c r="E10" s="135" t="s">
        <v>31</v>
      </c>
      <c r="F10" s="135" t="s">
        <v>82</v>
      </c>
      <c r="G10" s="18" t="s">
        <v>90</v>
      </c>
      <c r="H10" s="93" t="s">
        <v>34</v>
      </c>
      <c r="I10" s="94">
        <v>2008</v>
      </c>
      <c r="J10" s="137">
        <v>4200</v>
      </c>
      <c r="K10" s="139" t="s">
        <v>36</v>
      </c>
      <c r="L10" s="49" t="b">
        <v>1</v>
      </c>
      <c r="M10" s="49" t="b">
        <v>0</v>
      </c>
      <c r="N10" s="49" t="b">
        <v>1</v>
      </c>
      <c r="O10" s="49" t="b">
        <v>1</v>
      </c>
      <c r="P10" s="49" t="b">
        <v>0</v>
      </c>
      <c r="Q10" s="20" t="s">
        <v>41</v>
      </c>
      <c r="R10" s="49" t="b">
        <v>1</v>
      </c>
      <c r="S10" s="21" t="s">
        <v>72</v>
      </c>
      <c r="T10" s="20"/>
      <c r="AP10" s="43" t="s">
        <v>66</v>
      </c>
      <c r="AQ10" s="39" t="s">
        <v>91</v>
      </c>
      <c r="AR10" s="39" t="s">
        <v>58</v>
      </c>
      <c r="AS10" s="40" t="s">
        <v>92</v>
      </c>
      <c r="AT10" s="40">
        <v>3.1</v>
      </c>
      <c r="AV10" s="40" t="s">
        <v>38</v>
      </c>
    </row>
    <row r="11" spans="1:48" ht="36" customHeight="1">
      <c r="A11" s="17">
        <v>8</v>
      </c>
      <c r="B11" s="135" t="s">
        <v>93</v>
      </c>
      <c r="C11" s="135" t="s">
        <v>94</v>
      </c>
      <c r="D11" s="133" t="s">
        <v>95</v>
      </c>
      <c r="E11" s="135" t="s">
        <v>31</v>
      </c>
      <c r="F11" s="135" t="s">
        <v>32</v>
      </c>
      <c r="G11" s="18" t="s">
        <v>33</v>
      </c>
      <c r="H11" s="93" t="s">
        <v>67</v>
      </c>
      <c r="I11" s="94">
        <v>2015</v>
      </c>
      <c r="J11" s="137">
        <v>2300</v>
      </c>
      <c r="K11" s="139" t="s">
        <v>84</v>
      </c>
      <c r="L11" s="49" t="b">
        <v>0</v>
      </c>
      <c r="M11" s="49" t="b">
        <v>0</v>
      </c>
      <c r="N11" s="49" t="b">
        <v>1</v>
      </c>
      <c r="O11" s="49" t="b">
        <v>1</v>
      </c>
      <c r="P11" s="49" t="b">
        <v>0</v>
      </c>
      <c r="Q11" s="20"/>
      <c r="R11" s="49" t="b">
        <v>0</v>
      </c>
      <c r="S11" s="21"/>
      <c r="T11" s="20"/>
      <c r="AP11" s="42" t="s">
        <v>90</v>
      </c>
      <c r="AQ11" s="44" t="s">
        <v>96</v>
      </c>
      <c r="AR11" s="45" t="s">
        <v>97</v>
      </c>
      <c r="AS11" s="45" t="s">
        <v>97</v>
      </c>
      <c r="AT11" s="45">
        <v>0.27800000000000002</v>
      </c>
    </row>
    <row r="12" spans="1:48" ht="15" customHeight="1">
      <c r="A12" s="17">
        <v>9</v>
      </c>
      <c r="B12" s="18"/>
      <c r="C12" s="18"/>
      <c r="D12" s="18"/>
      <c r="E12" s="18"/>
      <c r="F12" s="18"/>
      <c r="G12" s="18"/>
      <c r="H12" s="94"/>
      <c r="I12" s="94"/>
      <c r="J12" s="19"/>
      <c r="K12" s="139"/>
      <c r="L12" s="49" t="b">
        <v>0</v>
      </c>
      <c r="M12" s="49" t="b">
        <v>0</v>
      </c>
      <c r="N12" s="49" t="b">
        <v>0</v>
      </c>
      <c r="O12" s="49" t="b">
        <v>0</v>
      </c>
      <c r="P12" s="49" t="b">
        <v>0</v>
      </c>
      <c r="Q12" s="20"/>
      <c r="R12" s="49" t="b">
        <v>0</v>
      </c>
      <c r="S12" s="21"/>
      <c r="T12" s="20"/>
      <c r="AP12" s="42" t="s">
        <v>98</v>
      </c>
      <c r="AQ12" s="44" t="s">
        <v>99</v>
      </c>
      <c r="AR12" s="44" t="s">
        <v>50</v>
      </c>
      <c r="AS12" s="45" t="s">
        <v>100</v>
      </c>
      <c r="AT12" s="44">
        <f>600*3.7</f>
        <v>2220</v>
      </c>
    </row>
    <row r="13" spans="1:48" ht="15" customHeight="1">
      <c r="A13" s="17">
        <v>10</v>
      </c>
      <c r="B13" s="18"/>
      <c r="C13" s="18"/>
      <c r="D13" s="18"/>
      <c r="E13" s="18"/>
      <c r="F13" s="18"/>
      <c r="G13" s="18"/>
      <c r="H13" s="94"/>
      <c r="I13" s="94"/>
      <c r="J13" s="19"/>
      <c r="K13" s="139"/>
      <c r="L13" s="49" t="b">
        <v>0</v>
      </c>
      <c r="M13" s="49" t="b">
        <v>0</v>
      </c>
      <c r="N13" s="49" t="b">
        <v>0</v>
      </c>
      <c r="O13" s="49" t="b">
        <v>0</v>
      </c>
      <c r="P13" s="49" t="b">
        <v>0</v>
      </c>
      <c r="Q13" s="20"/>
      <c r="R13" s="49" t="b">
        <v>0</v>
      </c>
      <c r="S13" s="21"/>
      <c r="T13" s="20"/>
      <c r="AP13" s="42" t="s">
        <v>101</v>
      </c>
      <c r="AQ13" s="44" t="s">
        <v>102</v>
      </c>
      <c r="AR13" s="44" t="s">
        <v>103</v>
      </c>
      <c r="AS13" s="44" t="s">
        <v>103</v>
      </c>
      <c r="AT13" s="45">
        <v>1</v>
      </c>
    </row>
    <row r="14" spans="1:48" ht="15" customHeight="1">
      <c r="A14" s="17">
        <v>11</v>
      </c>
      <c r="B14" s="18"/>
      <c r="C14" s="18"/>
      <c r="D14" s="18"/>
      <c r="E14" s="18"/>
      <c r="F14" s="18"/>
      <c r="G14" s="18"/>
      <c r="H14" s="94"/>
      <c r="I14" s="94"/>
      <c r="J14" s="19"/>
      <c r="K14" s="139"/>
      <c r="L14" s="49" t="b">
        <v>0</v>
      </c>
      <c r="M14" s="49" t="b">
        <v>0</v>
      </c>
      <c r="N14" s="49" t="b">
        <v>0</v>
      </c>
      <c r="O14" s="49" t="b">
        <v>0</v>
      </c>
      <c r="P14" s="49" t="b">
        <v>0</v>
      </c>
      <c r="Q14" s="20"/>
      <c r="R14" s="49" t="b">
        <v>0</v>
      </c>
      <c r="S14" s="21"/>
      <c r="T14" s="20"/>
      <c r="AP14" s="42" t="s">
        <v>33</v>
      </c>
      <c r="AQ14" s="44"/>
      <c r="AR14" s="44"/>
      <c r="AS14" s="44"/>
      <c r="AT14" s="44"/>
    </row>
    <row r="15" spans="1:48" ht="15" customHeight="1">
      <c r="A15" s="17">
        <v>12</v>
      </c>
      <c r="B15" s="18"/>
      <c r="C15" s="18"/>
      <c r="D15" s="18"/>
      <c r="E15" s="18"/>
      <c r="F15" s="18"/>
      <c r="G15" s="18"/>
      <c r="H15" s="94"/>
      <c r="I15" s="94"/>
      <c r="J15" s="19"/>
      <c r="K15" s="139"/>
      <c r="L15" s="49" t="b">
        <v>0</v>
      </c>
      <c r="M15" s="49" t="b">
        <v>0</v>
      </c>
      <c r="N15" s="49" t="b">
        <v>0</v>
      </c>
      <c r="O15" s="49" t="b">
        <v>0</v>
      </c>
      <c r="P15" s="49" t="b">
        <v>0</v>
      </c>
      <c r="Q15" s="20"/>
      <c r="R15" s="49" t="b">
        <v>0</v>
      </c>
      <c r="S15" s="21"/>
      <c r="T15" s="20"/>
      <c r="AP15" s="46" t="s">
        <v>104</v>
      </c>
      <c r="AQ15" s="47"/>
      <c r="AR15" s="47"/>
      <c r="AS15" s="47"/>
      <c r="AT15" s="47"/>
    </row>
    <row r="16" spans="1:48" ht="15" customHeight="1">
      <c r="A16" s="17">
        <v>13</v>
      </c>
      <c r="B16" s="18"/>
      <c r="C16" s="18"/>
      <c r="D16" s="18"/>
      <c r="E16" s="18"/>
      <c r="F16" s="18"/>
      <c r="G16" s="18"/>
      <c r="H16" s="94"/>
      <c r="I16" s="94"/>
      <c r="J16" s="19"/>
      <c r="K16" s="139"/>
      <c r="L16" s="49" t="b">
        <v>0</v>
      </c>
      <c r="M16" s="49" t="b">
        <v>0</v>
      </c>
      <c r="N16" s="49" t="b">
        <v>0</v>
      </c>
      <c r="O16" s="49" t="b">
        <v>0</v>
      </c>
      <c r="P16" s="49" t="b">
        <v>0</v>
      </c>
      <c r="Q16" s="20"/>
      <c r="R16" s="49" t="b">
        <v>0</v>
      </c>
      <c r="S16" s="21"/>
      <c r="T16" s="20"/>
      <c r="AP16" s="48" t="s">
        <v>105</v>
      </c>
      <c r="AQ16" s="47"/>
      <c r="AR16" s="47"/>
      <c r="AS16" s="47"/>
      <c r="AT16" s="47"/>
    </row>
    <row r="17" spans="1:46">
      <c r="A17" s="17">
        <v>14</v>
      </c>
      <c r="B17" s="18"/>
      <c r="C17" s="18"/>
      <c r="D17" s="18"/>
      <c r="E17" s="18"/>
      <c r="F17" s="18"/>
      <c r="G17" s="18"/>
      <c r="H17" s="94"/>
      <c r="I17" s="94"/>
      <c r="J17" s="19"/>
      <c r="K17" s="139"/>
      <c r="L17" s="49" t="b">
        <v>0</v>
      </c>
      <c r="M17" s="49" t="b">
        <v>0</v>
      </c>
      <c r="N17" s="49" t="b">
        <v>0</v>
      </c>
      <c r="O17" s="49" t="b">
        <v>0</v>
      </c>
      <c r="P17" s="49" t="b">
        <v>0</v>
      </c>
      <c r="Q17" s="20"/>
      <c r="R17" s="49" t="b">
        <v>0</v>
      </c>
      <c r="S17" s="21"/>
      <c r="T17" s="20"/>
      <c r="AP17" s="48" t="s">
        <v>106</v>
      </c>
      <c r="AQ17" s="47"/>
      <c r="AR17" s="47"/>
      <c r="AS17" s="47"/>
      <c r="AT17" s="47"/>
    </row>
    <row r="18" spans="1:46">
      <c r="A18" s="17">
        <v>15</v>
      </c>
      <c r="B18" s="18"/>
      <c r="C18" s="18"/>
      <c r="D18" s="18"/>
      <c r="E18" s="18"/>
      <c r="F18" s="18"/>
      <c r="G18" s="18"/>
      <c r="H18" s="94"/>
      <c r="I18" s="94"/>
      <c r="J18" s="19"/>
      <c r="K18" s="139"/>
      <c r="L18" s="49" t="b">
        <v>0</v>
      </c>
      <c r="M18" s="49" t="b">
        <v>0</v>
      </c>
      <c r="N18" s="49" t="b">
        <v>0</v>
      </c>
      <c r="O18" s="49" t="b">
        <v>0</v>
      </c>
      <c r="P18" s="49" t="b">
        <v>0</v>
      </c>
      <c r="Q18" s="20"/>
      <c r="R18" s="49" t="b">
        <v>0</v>
      </c>
      <c r="S18" s="21"/>
      <c r="T18" s="20"/>
      <c r="AP18" s="48" t="s">
        <v>107</v>
      </c>
      <c r="AQ18" s="47"/>
      <c r="AR18" s="47"/>
      <c r="AS18" s="47"/>
      <c r="AT18" s="47"/>
    </row>
    <row r="19" spans="1:46">
      <c r="A19" s="17">
        <v>16</v>
      </c>
      <c r="B19" s="18"/>
      <c r="C19" s="18"/>
      <c r="D19" s="18"/>
      <c r="E19" s="18"/>
      <c r="F19" s="18"/>
      <c r="G19" s="18"/>
      <c r="H19" s="94"/>
      <c r="I19" s="94"/>
      <c r="J19" s="19"/>
      <c r="K19" s="139"/>
      <c r="L19" s="49" t="b">
        <v>0</v>
      </c>
      <c r="M19" s="49" t="b">
        <v>0</v>
      </c>
      <c r="N19" s="49" t="b">
        <v>0</v>
      </c>
      <c r="O19" s="49" t="b">
        <v>0</v>
      </c>
      <c r="P19" s="49" t="b">
        <v>0</v>
      </c>
      <c r="Q19" s="20"/>
      <c r="R19" s="49" t="b">
        <v>0</v>
      </c>
      <c r="S19" s="21"/>
      <c r="T19" s="20"/>
      <c r="AP19" s="47"/>
      <c r="AQ19" s="47"/>
      <c r="AR19" s="47"/>
      <c r="AS19" s="47"/>
      <c r="AT19" s="47"/>
    </row>
    <row r="20" spans="1:46">
      <c r="A20" s="17">
        <v>17</v>
      </c>
      <c r="B20" s="18"/>
      <c r="C20" s="18"/>
      <c r="D20" s="18"/>
      <c r="E20" s="18"/>
      <c r="F20" s="18"/>
      <c r="G20" s="18"/>
      <c r="H20" s="94"/>
      <c r="I20" s="94"/>
      <c r="J20" s="19"/>
      <c r="K20" s="139"/>
      <c r="L20" s="49" t="b">
        <v>0</v>
      </c>
      <c r="M20" s="49" t="b">
        <v>0</v>
      </c>
      <c r="N20" s="49" t="b">
        <v>0</v>
      </c>
      <c r="O20" s="49" t="b">
        <v>0</v>
      </c>
      <c r="P20" s="49" t="b">
        <v>0</v>
      </c>
      <c r="Q20" s="20"/>
      <c r="R20" s="49" t="b">
        <v>0</v>
      </c>
      <c r="S20" s="21"/>
      <c r="T20" s="20"/>
      <c r="AP20" s="47"/>
      <c r="AQ20" s="47"/>
      <c r="AR20" s="47"/>
      <c r="AS20" s="47"/>
      <c r="AT20" s="47"/>
    </row>
    <row r="21" spans="1:46">
      <c r="A21" s="17">
        <v>18</v>
      </c>
      <c r="B21" s="18"/>
      <c r="C21" s="18"/>
      <c r="D21" s="18"/>
      <c r="E21" s="18"/>
      <c r="F21" s="18"/>
      <c r="G21" s="18"/>
      <c r="H21" s="94"/>
      <c r="I21" s="94"/>
      <c r="J21" s="19"/>
      <c r="K21" s="139"/>
      <c r="L21" s="49" t="b">
        <v>0</v>
      </c>
      <c r="M21" s="49" t="b">
        <v>0</v>
      </c>
      <c r="N21" s="49" t="b">
        <v>0</v>
      </c>
      <c r="O21" s="49" t="b">
        <v>0</v>
      </c>
      <c r="P21" s="49" t="b">
        <v>0</v>
      </c>
      <c r="Q21" s="20"/>
      <c r="R21" s="49" t="b">
        <v>0</v>
      </c>
      <c r="S21" s="21"/>
      <c r="T21" s="20"/>
      <c r="AP21" s="47"/>
      <c r="AQ21" s="47"/>
      <c r="AR21" s="47"/>
      <c r="AS21" s="47"/>
      <c r="AT21" s="47"/>
    </row>
    <row r="22" spans="1:46">
      <c r="A22" s="17">
        <v>19</v>
      </c>
      <c r="B22" s="18"/>
      <c r="C22" s="18"/>
      <c r="D22" s="18"/>
      <c r="E22" s="18"/>
      <c r="F22" s="18"/>
      <c r="G22" s="18"/>
      <c r="H22" s="94"/>
      <c r="I22" s="94"/>
      <c r="J22" s="19"/>
      <c r="K22" s="139"/>
      <c r="L22" s="49" t="b">
        <v>0</v>
      </c>
      <c r="M22" s="49" t="b">
        <v>0</v>
      </c>
      <c r="N22" s="49" t="b">
        <v>0</v>
      </c>
      <c r="O22" s="49" t="b">
        <v>0</v>
      </c>
      <c r="P22" s="49" t="b">
        <v>0</v>
      </c>
      <c r="Q22" s="20"/>
      <c r="R22" s="49" t="b">
        <v>0</v>
      </c>
      <c r="S22" s="21"/>
      <c r="T22" s="20"/>
    </row>
    <row r="23" spans="1:46">
      <c r="A23" s="17">
        <v>20</v>
      </c>
      <c r="B23" s="18"/>
      <c r="C23" s="18"/>
      <c r="D23" s="18"/>
      <c r="E23" s="18"/>
      <c r="F23" s="18"/>
      <c r="G23" s="18"/>
      <c r="H23" s="94"/>
      <c r="I23" s="94"/>
      <c r="J23" s="19"/>
      <c r="K23" s="139"/>
      <c r="L23" s="49" t="b">
        <v>0</v>
      </c>
      <c r="M23" s="49" t="b">
        <v>0</v>
      </c>
      <c r="N23" s="49" t="b">
        <v>0</v>
      </c>
      <c r="O23" s="49" t="b">
        <v>0</v>
      </c>
      <c r="P23" s="49" t="b">
        <v>0</v>
      </c>
      <c r="Q23" s="20"/>
      <c r="R23" s="49" t="b">
        <v>0</v>
      </c>
      <c r="S23" s="21"/>
      <c r="T23" s="20"/>
    </row>
    <row r="24" spans="1:46">
      <c r="A24" s="17">
        <v>21</v>
      </c>
      <c r="B24" s="18"/>
      <c r="C24" s="18"/>
      <c r="D24" s="18"/>
      <c r="E24" s="18"/>
      <c r="F24" s="18"/>
      <c r="G24" s="18"/>
      <c r="H24" s="94"/>
      <c r="I24" s="94"/>
      <c r="J24" s="19"/>
      <c r="K24" s="139"/>
      <c r="L24" s="49" t="b">
        <v>0</v>
      </c>
      <c r="M24" s="49" t="b">
        <v>0</v>
      </c>
      <c r="N24" s="49" t="b">
        <v>0</v>
      </c>
      <c r="O24" s="49" t="b">
        <v>0</v>
      </c>
      <c r="P24" s="49" t="b">
        <v>0</v>
      </c>
      <c r="Q24" s="20"/>
      <c r="R24" s="49" t="b">
        <v>0</v>
      </c>
      <c r="S24" s="21"/>
      <c r="T24" s="20"/>
    </row>
    <row r="25" spans="1:46">
      <c r="A25" s="17">
        <v>22</v>
      </c>
      <c r="B25" s="18"/>
      <c r="C25" s="18"/>
      <c r="D25" s="18"/>
      <c r="E25" s="18"/>
      <c r="F25" s="18"/>
      <c r="G25" s="18"/>
      <c r="H25" s="94"/>
      <c r="I25" s="94"/>
      <c r="J25" s="19"/>
      <c r="K25" s="139"/>
      <c r="L25" s="49" t="b">
        <v>0</v>
      </c>
      <c r="M25" s="49" t="b">
        <v>0</v>
      </c>
      <c r="N25" s="49" t="b">
        <v>0</v>
      </c>
      <c r="O25" s="49" t="b">
        <v>0</v>
      </c>
      <c r="P25" s="49" t="b">
        <v>0</v>
      </c>
      <c r="Q25" s="20"/>
      <c r="R25" s="49" t="b">
        <v>0</v>
      </c>
      <c r="S25" s="21"/>
      <c r="T25" s="20"/>
    </row>
    <row r="26" spans="1:46">
      <c r="A26" s="17">
        <v>23</v>
      </c>
      <c r="B26" s="18"/>
      <c r="C26" s="18"/>
      <c r="D26" s="18"/>
      <c r="E26" s="18"/>
      <c r="F26" s="18"/>
      <c r="G26" s="18"/>
      <c r="H26" s="94"/>
      <c r="I26" s="94"/>
      <c r="J26" s="19"/>
      <c r="K26" s="139"/>
      <c r="L26" s="49" t="b">
        <v>0</v>
      </c>
      <c r="M26" s="49" t="b">
        <v>0</v>
      </c>
      <c r="N26" s="49" t="b">
        <v>0</v>
      </c>
      <c r="O26" s="49" t="b">
        <v>0</v>
      </c>
      <c r="P26" s="49" t="b">
        <v>0</v>
      </c>
      <c r="Q26" s="20"/>
      <c r="R26" s="49" t="b">
        <v>0</v>
      </c>
      <c r="S26" s="21"/>
      <c r="T26" s="20"/>
    </row>
    <row r="27" spans="1:46">
      <c r="A27" s="17">
        <v>24</v>
      </c>
      <c r="B27" s="18"/>
      <c r="C27" s="18"/>
      <c r="D27" s="18"/>
      <c r="E27" s="18"/>
      <c r="F27" s="18"/>
      <c r="G27" s="18"/>
      <c r="H27" s="94"/>
      <c r="I27" s="94"/>
      <c r="J27" s="19"/>
      <c r="K27" s="139"/>
      <c r="L27" s="49" t="b">
        <v>0</v>
      </c>
      <c r="M27" s="49" t="b">
        <v>0</v>
      </c>
      <c r="N27" s="49" t="b">
        <v>0</v>
      </c>
      <c r="O27" s="49" t="b">
        <v>0</v>
      </c>
      <c r="P27" s="49" t="b">
        <v>0</v>
      </c>
      <c r="Q27" s="20"/>
      <c r="R27" s="49" t="b">
        <v>0</v>
      </c>
      <c r="S27" s="21"/>
      <c r="T27" s="20"/>
    </row>
    <row r="28" spans="1:46">
      <c r="A28" s="17">
        <v>25</v>
      </c>
      <c r="B28" s="18"/>
      <c r="C28" s="18"/>
      <c r="D28" s="18"/>
      <c r="E28" s="18"/>
      <c r="F28" s="18"/>
      <c r="G28" s="18"/>
      <c r="H28" s="94"/>
      <c r="I28" s="94"/>
      <c r="J28" s="19"/>
      <c r="K28" s="139"/>
      <c r="L28" s="49" t="b">
        <v>0</v>
      </c>
      <c r="M28" s="49" t="b">
        <v>0</v>
      </c>
      <c r="N28" s="49" t="b">
        <v>0</v>
      </c>
      <c r="O28" s="49" t="b">
        <v>0</v>
      </c>
      <c r="P28" s="49" t="b">
        <v>0</v>
      </c>
      <c r="Q28" s="20"/>
      <c r="R28" s="49" t="b">
        <v>0</v>
      </c>
      <c r="S28" s="21"/>
      <c r="T28" s="20"/>
    </row>
    <row r="29" spans="1:46">
      <c r="A29" s="17">
        <v>26</v>
      </c>
      <c r="B29" s="18"/>
      <c r="C29" s="18"/>
      <c r="D29" s="18"/>
      <c r="E29" s="18"/>
      <c r="F29" s="18"/>
      <c r="G29" s="18"/>
      <c r="H29" s="94"/>
      <c r="I29" s="94"/>
      <c r="J29" s="19"/>
      <c r="K29" s="139"/>
      <c r="L29" s="49" t="b">
        <v>0</v>
      </c>
      <c r="M29" s="49" t="b">
        <v>0</v>
      </c>
      <c r="N29" s="49" t="b">
        <v>0</v>
      </c>
      <c r="O29" s="49" t="b">
        <v>0</v>
      </c>
      <c r="P29" s="49" t="b">
        <v>0</v>
      </c>
      <c r="Q29" s="20"/>
      <c r="R29" s="49" t="b">
        <v>0</v>
      </c>
      <c r="S29" s="21"/>
      <c r="T29" s="20"/>
    </row>
    <row r="30" spans="1:46">
      <c r="A30" s="17">
        <v>27</v>
      </c>
      <c r="B30" s="18"/>
      <c r="C30" s="18"/>
      <c r="D30" s="18"/>
      <c r="E30" s="18"/>
      <c r="F30" s="18"/>
      <c r="G30" s="18"/>
      <c r="H30" s="94"/>
      <c r="I30" s="94"/>
      <c r="J30" s="19"/>
      <c r="K30" s="139"/>
      <c r="L30" s="49" t="b">
        <v>0</v>
      </c>
      <c r="M30" s="49" t="b">
        <v>0</v>
      </c>
      <c r="N30" s="49" t="b">
        <v>0</v>
      </c>
      <c r="O30" s="49" t="b">
        <v>0</v>
      </c>
      <c r="P30" s="49" t="b">
        <v>0</v>
      </c>
      <c r="Q30" s="20"/>
      <c r="R30" s="49" t="b">
        <v>0</v>
      </c>
      <c r="S30" s="21"/>
      <c r="T30" s="20"/>
    </row>
    <row r="31" spans="1:46">
      <c r="A31" s="17">
        <v>28</v>
      </c>
      <c r="B31" s="18"/>
      <c r="C31" s="18"/>
      <c r="D31" s="18"/>
      <c r="E31" s="18"/>
      <c r="F31" s="18"/>
      <c r="G31" s="18"/>
      <c r="H31" s="94"/>
      <c r="I31" s="94"/>
      <c r="J31" s="19"/>
      <c r="K31" s="139"/>
      <c r="L31" s="49" t="b">
        <v>0</v>
      </c>
      <c r="M31" s="49" t="b">
        <v>0</v>
      </c>
      <c r="N31" s="49" t="b">
        <v>0</v>
      </c>
      <c r="O31" s="49" t="b">
        <v>0</v>
      </c>
      <c r="P31" s="49" t="b">
        <v>0</v>
      </c>
      <c r="Q31" s="20"/>
      <c r="R31" s="49" t="b">
        <v>0</v>
      </c>
      <c r="S31" s="21"/>
      <c r="T31" s="20"/>
    </row>
    <row r="32" spans="1:46">
      <c r="A32" s="17">
        <v>29</v>
      </c>
      <c r="B32" s="18"/>
      <c r="C32" s="18"/>
      <c r="D32" s="18"/>
      <c r="E32" s="18"/>
      <c r="F32" s="18"/>
      <c r="G32" s="18"/>
      <c r="H32" s="94"/>
      <c r="I32" s="94"/>
      <c r="J32" s="19"/>
      <c r="K32" s="139"/>
      <c r="L32" s="49" t="b">
        <v>0</v>
      </c>
      <c r="M32" s="49" t="b">
        <v>0</v>
      </c>
      <c r="N32" s="49" t="b">
        <v>0</v>
      </c>
      <c r="O32" s="49" t="b">
        <v>0</v>
      </c>
      <c r="P32" s="49" t="b">
        <v>0</v>
      </c>
      <c r="Q32" s="20"/>
      <c r="R32" s="49" t="b">
        <v>0</v>
      </c>
      <c r="S32" s="21"/>
      <c r="T32" s="20"/>
    </row>
    <row r="33" spans="1:22">
      <c r="A33" s="17">
        <v>30</v>
      </c>
      <c r="B33" s="18"/>
      <c r="C33" s="18"/>
      <c r="D33" s="18"/>
      <c r="E33" s="18"/>
      <c r="F33" s="18"/>
      <c r="G33" s="18"/>
      <c r="H33" s="94"/>
      <c r="I33" s="94"/>
      <c r="J33" s="19"/>
      <c r="K33" s="139"/>
      <c r="L33" s="49" t="b">
        <v>0</v>
      </c>
      <c r="M33" s="49" t="b">
        <v>0</v>
      </c>
      <c r="N33" s="49" t="b">
        <v>0</v>
      </c>
      <c r="O33" s="49" t="b">
        <v>0</v>
      </c>
      <c r="P33" s="49" t="b">
        <v>0</v>
      </c>
      <c r="Q33" s="20"/>
      <c r="R33" s="49" t="b">
        <v>0</v>
      </c>
      <c r="S33" s="21"/>
      <c r="T33" s="20"/>
      <c r="V33" s="25"/>
    </row>
    <row r="34" spans="1:22">
      <c r="A34" s="17">
        <v>31</v>
      </c>
      <c r="B34" s="18"/>
      <c r="C34" s="18"/>
      <c r="D34" s="18"/>
      <c r="E34" s="18"/>
      <c r="F34" s="18"/>
      <c r="G34" s="18"/>
      <c r="H34" s="94"/>
      <c r="I34" s="94"/>
      <c r="J34" s="19"/>
      <c r="K34" s="139"/>
      <c r="L34" s="49" t="b">
        <v>0</v>
      </c>
      <c r="M34" s="49" t="b">
        <v>0</v>
      </c>
      <c r="N34" s="49" t="b">
        <v>0</v>
      </c>
      <c r="O34" s="49" t="b">
        <v>0</v>
      </c>
      <c r="P34" s="49" t="b">
        <v>0</v>
      </c>
      <c r="Q34" s="20"/>
      <c r="R34" s="49" t="b">
        <v>0</v>
      </c>
      <c r="S34" s="21"/>
      <c r="T34" s="20"/>
    </row>
    <row r="35" spans="1:22">
      <c r="A35" s="17">
        <v>32</v>
      </c>
      <c r="B35" s="18"/>
      <c r="C35" s="18"/>
      <c r="D35" s="18"/>
      <c r="E35" s="18"/>
      <c r="F35" s="18"/>
      <c r="G35" s="18"/>
      <c r="H35" s="94"/>
      <c r="I35" s="94"/>
      <c r="J35" s="19"/>
      <c r="K35" s="139"/>
      <c r="L35" s="49" t="b">
        <v>0</v>
      </c>
      <c r="M35" s="49" t="b">
        <v>0</v>
      </c>
      <c r="N35" s="49" t="b">
        <v>0</v>
      </c>
      <c r="O35" s="49" t="b">
        <v>0</v>
      </c>
      <c r="P35" s="49" t="b">
        <v>0</v>
      </c>
      <c r="Q35" s="20"/>
      <c r="R35" s="49" t="b">
        <v>0</v>
      </c>
      <c r="S35" s="21"/>
      <c r="T35" s="20"/>
    </row>
    <row r="36" spans="1:22">
      <c r="A36" s="17">
        <v>33</v>
      </c>
      <c r="B36" s="18"/>
      <c r="C36" s="18"/>
      <c r="D36" s="18"/>
      <c r="E36" s="18"/>
      <c r="F36" s="18"/>
      <c r="G36" s="18"/>
      <c r="H36" s="94"/>
      <c r="I36" s="94"/>
      <c r="J36" s="19"/>
      <c r="K36" s="139"/>
      <c r="L36" s="49" t="b">
        <v>0</v>
      </c>
      <c r="M36" s="49" t="b">
        <v>0</v>
      </c>
      <c r="N36" s="49" t="b">
        <v>0</v>
      </c>
      <c r="O36" s="49" t="b">
        <v>0</v>
      </c>
      <c r="P36" s="49" t="b">
        <v>0</v>
      </c>
      <c r="Q36" s="20"/>
      <c r="R36" s="49" t="b">
        <v>0</v>
      </c>
      <c r="S36" s="21"/>
      <c r="T36" s="20"/>
    </row>
    <row r="37" spans="1:22">
      <c r="A37" s="17">
        <v>34</v>
      </c>
      <c r="B37" s="18"/>
      <c r="C37" s="18"/>
      <c r="D37" s="18"/>
      <c r="E37" s="18"/>
      <c r="F37" s="18"/>
      <c r="G37" s="18"/>
      <c r="H37" s="94"/>
      <c r="I37" s="94"/>
      <c r="J37" s="19"/>
      <c r="K37" s="139"/>
      <c r="L37" s="49" t="b">
        <v>0</v>
      </c>
      <c r="M37" s="49" t="b">
        <v>0</v>
      </c>
      <c r="N37" s="49" t="b">
        <v>0</v>
      </c>
      <c r="O37" s="49" t="b">
        <v>0</v>
      </c>
      <c r="P37" s="49" t="b">
        <v>0</v>
      </c>
      <c r="Q37" s="20"/>
      <c r="R37" s="49" t="b">
        <v>0</v>
      </c>
      <c r="S37" s="21"/>
      <c r="T37" s="20"/>
    </row>
    <row r="38" spans="1:22">
      <c r="A38" s="17">
        <v>35</v>
      </c>
      <c r="B38" s="18"/>
      <c r="C38" s="18"/>
      <c r="D38" s="18"/>
      <c r="E38" s="18"/>
      <c r="F38" s="18"/>
      <c r="G38" s="18"/>
      <c r="H38" s="94"/>
      <c r="I38" s="94"/>
      <c r="J38" s="19"/>
      <c r="K38" s="139"/>
      <c r="L38" s="49" t="b">
        <v>0</v>
      </c>
      <c r="M38" s="49" t="b">
        <v>0</v>
      </c>
      <c r="N38" s="49" t="b">
        <v>0</v>
      </c>
      <c r="O38" s="49" t="b">
        <v>0</v>
      </c>
      <c r="P38" s="49" t="b">
        <v>0</v>
      </c>
      <c r="Q38" s="20"/>
      <c r="R38" s="49" t="b">
        <v>0</v>
      </c>
      <c r="S38" s="21"/>
      <c r="T38" s="20"/>
    </row>
    <row r="39" spans="1:22">
      <c r="A39" s="17">
        <v>36</v>
      </c>
      <c r="B39" s="18"/>
      <c r="C39" s="18"/>
      <c r="D39" s="18"/>
      <c r="E39" s="18"/>
      <c r="F39" s="18"/>
      <c r="G39" s="18"/>
      <c r="H39" s="94"/>
      <c r="I39" s="94"/>
      <c r="J39" s="19"/>
      <c r="K39" s="139"/>
      <c r="L39" s="49" t="b">
        <v>0</v>
      </c>
      <c r="M39" s="49" t="b">
        <v>0</v>
      </c>
      <c r="N39" s="49" t="b">
        <v>0</v>
      </c>
      <c r="O39" s="49" t="b">
        <v>0</v>
      </c>
      <c r="P39" s="49" t="b">
        <v>0</v>
      </c>
      <c r="Q39" s="20"/>
      <c r="R39" s="49" t="b">
        <v>0</v>
      </c>
      <c r="S39" s="21"/>
      <c r="T39" s="20"/>
    </row>
    <row r="40" spans="1:22">
      <c r="A40" s="17">
        <v>37</v>
      </c>
      <c r="B40" s="18"/>
      <c r="C40" s="18"/>
      <c r="D40" s="18"/>
      <c r="E40" s="18"/>
      <c r="F40" s="18"/>
      <c r="G40" s="18"/>
      <c r="H40" s="94"/>
      <c r="I40" s="94"/>
      <c r="J40" s="19"/>
      <c r="K40" s="139"/>
      <c r="L40" s="49" t="b">
        <v>0</v>
      </c>
      <c r="M40" s="49" t="b">
        <v>0</v>
      </c>
      <c r="N40" s="49" t="b">
        <v>0</v>
      </c>
      <c r="O40" s="49" t="b">
        <v>0</v>
      </c>
      <c r="P40" s="49" t="b">
        <v>0</v>
      </c>
      <c r="Q40" s="20"/>
      <c r="R40" s="49" t="b">
        <v>0</v>
      </c>
      <c r="S40" s="21"/>
      <c r="T40" s="20"/>
    </row>
    <row r="41" spans="1:22">
      <c r="A41" s="17">
        <v>38</v>
      </c>
      <c r="B41" s="18"/>
      <c r="C41" s="18"/>
      <c r="D41" s="18"/>
      <c r="E41" s="18"/>
      <c r="F41" s="18"/>
      <c r="G41" s="18"/>
      <c r="H41" s="94"/>
      <c r="I41" s="94"/>
      <c r="J41" s="19"/>
      <c r="K41" s="139"/>
      <c r="L41" s="49" t="b">
        <v>0</v>
      </c>
      <c r="M41" s="49" t="b">
        <v>0</v>
      </c>
      <c r="N41" s="49" t="b">
        <v>0</v>
      </c>
      <c r="O41" s="49" t="b">
        <v>0</v>
      </c>
      <c r="P41" s="49" t="b">
        <v>0</v>
      </c>
      <c r="Q41" s="20"/>
      <c r="R41" s="49" t="b">
        <v>0</v>
      </c>
      <c r="S41" s="21"/>
      <c r="T41" s="20"/>
    </row>
    <row r="42" spans="1:22">
      <c r="A42" s="17">
        <v>39</v>
      </c>
      <c r="B42" s="18"/>
      <c r="C42" s="18"/>
      <c r="D42" s="18"/>
      <c r="E42" s="18"/>
      <c r="F42" s="18"/>
      <c r="G42" s="18"/>
      <c r="H42" s="94"/>
      <c r="I42" s="94"/>
      <c r="J42" s="19"/>
      <c r="K42" s="139"/>
      <c r="L42" s="49" t="b">
        <v>0</v>
      </c>
      <c r="M42" s="49" t="b">
        <v>0</v>
      </c>
      <c r="N42" s="49" t="b">
        <v>0</v>
      </c>
      <c r="O42" s="49" t="b">
        <v>0</v>
      </c>
      <c r="P42" s="49" t="b">
        <v>0</v>
      </c>
      <c r="Q42" s="20"/>
      <c r="R42" s="49" t="b">
        <v>0</v>
      </c>
      <c r="S42" s="21"/>
      <c r="T42" s="20"/>
    </row>
    <row r="43" spans="1:22">
      <c r="A43" s="17">
        <v>40</v>
      </c>
      <c r="B43" s="18"/>
      <c r="C43" s="18"/>
      <c r="D43" s="18"/>
      <c r="E43" s="18"/>
      <c r="F43" s="18"/>
      <c r="G43" s="18"/>
      <c r="H43" s="94"/>
      <c r="I43" s="94"/>
      <c r="J43" s="19"/>
      <c r="K43" s="139"/>
      <c r="L43" s="49" t="b">
        <v>0</v>
      </c>
      <c r="M43" s="49" t="b">
        <v>0</v>
      </c>
      <c r="N43" s="49" t="b">
        <v>0</v>
      </c>
      <c r="O43" s="49" t="b">
        <v>0</v>
      </c>
      <c r="P43" s="49" t="b">
        <v>0</v>
      </c>
      <c r="Q43" s="20"/>
      <c r="R43" s="49" t="b">
        <v>0</v>
      </c>
      <c r="S43" s="21"/>
      <c r="T43" s="20"/>
    </row>
    <row r="44" spans="1:22">
      <c r="A44" s="32">
        <v>41</v>
      </c>
      <c r="B44" s="33"/>
      <c r="C44" s="33"/>
      <c r="D44" s="33"/>
      <c r="E44" s="33"/>
      <c r="F44" s="33"/>
      <c r="G44" s="33"/>
      <c r="H44" s="95"/>
      <c r="I44" s="95"/>
      <c r="J44" s="34"/>
      <c r="K44" s="140"/>
      <c r="L44" s="49" t="b">
        <v>0</v>
      </c>
      <c r="M44" s="49" t="b">
        <v>0</v>
      </c>
      <c r="N44" s="49" t="b">
        <v>0</v>
      </c>
      <c r="O44" s="49" t="b">
        <v>0</v>
      </c>
      <c r="P44" s="49" t="b">
        <v>0</v>
      </c>
      <c r="Q44" s="35"/>
      <c r="R44" s="49" t="b">
        <v>0</v>
      </c>
      <c r="S44" s="36"/>
      <c r="T44" s="35"/>
    </row>
    <row r="45" spans="1:22">
      <c r="A45" s="32">
        <v>42</v>
      </c>
      <c r="B45" s="33"/>
      <c r="C45" s="33"/>
      <c r="D45" s="33"/>
      <c r="E45" s="33"/>
      <c r="F45" s="33"/>
      <c r="G45" s="33"/>
      <c r="H45" s="95"/>
      <c r="I45" s="95"/>
      <c r="J45" s="34"/>
      <c r="K45" s="140"/>
      <c r="L45" s="49" t="b">
        <v>0</v>
      </c>
      <c r="M45" s="49" t="b">
        <v>0</v>
      </c>
      <c r="N45" s="49" t="b">
        <v>0</v>
      </c>
      <c r="O45" s="49" t="b">
        <v>0</v>
      </c>
      <c r="P45" s="49" t="b">
        <v>0</v>
      </c>
      <c r="Q45" s="35"/>
      <c r="R45" s="49" t="b">
        <v>0</v>
      </c>
      <c r="S45" s="36"/>
      <c r="T45" s="35"/>
    </row>
    <row r="46" spans="1:22">
      <c r="A46" s="32">
        <v>43</v>
      </c>
      <c r="B46" s="33"/>
      <c r="C46" s="33"/>
      <c r="D46" s="33"/>
      <c r="E46" s="33"/>
      <c r="F46" s="33"/>
      <c r="G46" s="33"/>
      <c r="H46" s="95"/>
      <c r="I46" s="95"/>
      <c r="J46" s="34"/>
      <c r="K46" s="140"/>
      <c r="L46" s="49" t="b">
        <v>0</v>
      </c>
      <c r="M46" s="49" t="b">
        <v>0</v>
      </c>
      <c r="N46" s="49" t="b">
        <v>0</v>
      </c>
      <c r="O46" s="49" t="b">
        <v>0</v>
      </c>
      <c r="P46" s="49" t="b">
        <v>0</v>
      </c>
      <c r="Q46" s="35"/>
      <c r="R46" s="49" t="b">
        <v>0</v>
      </c>
      <c r="S46" s="36"/>
      <c r="T46" s="35"/>
    </row>
    <row r="47" spans="1:22">
      <c r="A47" s="32">
        <v>44</v>
      </c>
      <c r="B47" s="33"/>
      <c r="C47" s="33"/>
      <c r="D47" s="33"/>
      <c r="E47" s="33"/>
      <c r="F47" s="33"/>
      <c r="G47" s="33"/>
      <c r="H47" s="95"/>
      <c r="I47" s="95"/>
      <c r="J47" s="34"/>
      <c r="K47" s="140"/>
      <c r="L47" s="49" t="b">
        <v>0</v>
      </c>
      <c r="M47" s="49" t="b">
        <v>0</v>
      </c>
      <c r="N47" s="49" t="b">
        <v>0</v>
      </c>
      <c r="O47" s="49" t="b">
        <v>0</v>
      </c>
      <c r="P47" s="49" t="b">
        <v>0</v>
      </c>
      <c r="Q47" s="35"/>
      <c r="R47" s="49" t="b">
        <v>0</v>
      </c>
      <c r="S47" s="36"/>
      <c r="T47" s="35"/>
    </row>
    <row r="48" spans="1:22">
      <c r="A48" s="32">
        <v>45</v>
      </c>
      <c r="B48" s="33"/>
      <c r="C48" s="33"/>
      <c r="D48" s="33"/>
      <c r="E48" s="33"/>
      <c r="F48" s="33"/>
      <c r="G48" s="33"/>
      <c r="H48" s="95"/>
      <c r="I48" s="95"/>
      <c r="J48" s="34"/>
      <c r="K48" s="140"/>
      <c r="L48" s="59" t="b">
        <v>0</v>
      </c>
      <c r="M48" s="59" t="b">
        <v>0</v>
      </c>
      <c r="N48" s="59" t="b">
        <v>0</v>
      </c>
      <c r="O48" s="59" t="b">
        <v>0</v>
      </c>
      <c r="P48" s="59" t="b">
        <v>0</v>
      </c>
      <c r="Q48" s="35"/>
      <c r="R48" s="59" t="b">
        <v>0</v>
      </c>
      <c r="S48" s="36"/>
      <c r="T48" s="35"/>
    </row>
    <row r="49" spans="1:20">
      <c r="A49" s="32">
        <v>46</v>
      </c>
      <c r="B49" s="33"/>
      <c r="C49" s="33"/>
      <c r="D49" s="33"/>
      <c r="E49" s="33"/>
      <c r="F49" s="33"/>
      <c r="G49" s="33"/>
      <c r="H49" s="95"/>
      <c r="I49" s="95"/>
      <c r="J49" s="34"/>
      <c r="K49" s="140"/>
      <c r="L49" s="59" t="b">
        <v>0</v>
      </c>
      <c r="M49" s="59" t="b">
        <v>0</v>
      </c>
      <c r="N49" s="59" t="b">
        <v>0</v>
      </c>
      <c r="O49" s="59" t="b">
        <v>0</v>
      </c>
      <c r="P49" s="59" t="b">
        <v>0</v>
      </c>
      <c r="Q49" s="35"/>
      <c r="R49" s="59" t="b">
        <v>0</v>
      </c>
      <c r="S49" s="36"/>
      <c r="T49" s="35"/>
    </row>
    <row r="50" spans="1:20">
      <c r="A50" s="32">
        <v>47</v>
      </c>
      <c r="B50" s="18"/>
      <c r="C50" s="33"/>
      <c r="D50" s="33"/>
      <c r="E50" s="33"/>
      <c r="F50" s="33"/>
      <c r="G50" s="18"/>
      <c r="H50" s="95"/>
      <c r="I50" s="95"/>
      <c r="J50" s="19"/>
      <c r="K50" s="139"/>
      <c r="L50" s="59" t="b">
        <v>0</v>
      </c>
      <c r="M50" s="59" t="b">
        <v>0</v>
      </c>
      <c r="N50" s="59" t="b">
        <v>0</v>
      </c>
      <c r="O50" s="59" t="b">
        <v>0</v>
      </c>
      <c r="P50" s="59" t="b">
        <v>0</v>
      </c>
      <c r="Q50" s="35"/>
      <c r="R50" s="59" t="b">
        <v>0</v>
      </c>
      <c r="S50" s="36"/>
      <c r="T50" s="35"/>
    </row>
    <row r="51" spans="1:20">
      <c r="A51" s="32">
        <v>48</v>
      </c>
      <c r="B51" s="18"/>
      <c r="C51" s="60"/>
      <c r="D51" s="60"/>
      <c r="E51" s="60"/>
      <c r="F51" s="60"/>
      <c r="G51" s="18"/>
      <c r="H51" s="96"/>
      <c r="I51" s="96"/>
      <c r="J51" s="19"/>
      <c r="K51" s="139"/>
      <c r="L51" s="61" t="b">
        <v>0</v>
      </c>
      <c r="M51" s="61" t="b">
        <v>0</v>
      </c>
      <c r="N51" s="61" t="b">
        <v>0</v>
      </c>
      <c r="O51" s="61" t="b">
        <v>0</v>
      </c>
      <c r="P51" s="61" t="b">
        <v>0</v>
      </c>
      <c r="Q51" s="62"/>
      <c r="R51" s="61" t="b">
        <v>0</v>
      </c>
      <c r="S51" s="66"/>
      <c r="T51" s="62"/>
    </row>
    <row r="52" spans="1:20">
      <c r="A52" s="32">
        <v>49</v>
      </c>
      <c r="B52" s="18"/>
      <c r="C52" s="60"/>
      <c r="D52" s="60"/>
      <c r="E52" s="60"/>
      <c r="F52" s="60"/>
      <c r="G52" s="18"/>
      <c r="H52" s="96"/>
      <c r="I52" s="96"/>
      <c r="J52" s="19"/>
      <c r="K52" s="139"/>
      <c r="L52" s="61" t="b">
        <v>0</v>
      </c>
      <c r="M52" s="61" t="b">
        <v>0</v>
      </c>
      <c r="N52" s="61" t="b">
        <v>0</v>
      </c>
      <c r="O52" s="61" t="b">
        <v>0</v>
      </c>
      <c r="P52" s="61" t="b">
        <v>0</v>
      </c>
      <c r="Q52" s="62"/>
      <c r="R52" s="61" t="b">
        <v>0</v>
      </c>
      <c r="S52" s="66"/>
      <c r="T52" s="62"/>
    </row>
    <row r="53" spans="1:20">
      <c r="A53" s="32">
        <v>50</v>
      </c>
      <c r="B53" s="18"/>
      <c r="C53" s="60"/>
      <c r="D53" s="60"/>
      <c r="E53" s="60"/>
      <c r="F53" s="60"/>
      <c r="G53" s="18"/>
      <c r="H53" s="96"/>
      <c r="I53" s="96"/>
      <c r="J53" s="19"/>
      <c r="K53" s="139"/>
      <c r="L53" s="61" t="b">
        <v>0</v>
      </c>
      <c r="M53" s="61" t="b">
        <v>0</v>
      </c>
      <c r="N53" s="61" t="b">
        <v>0</v>
      </c>
      <c r="O53" s="61" t="b">
        <v>0</v>
      </c>
      <c r="P53" s="61" t="b">
        <v>0</v>
      </c>
      <c r="Q53" s="62"/>
      <c r="R53" s="61" t="b">
        <v>0</v>
      </c>
      <c r="S53" s="66"/>
      <c r="T53" s="62"/>
    </row>
    <row r="54" spans="1:20">
      <c r="A54" s="32">
        <v>51</v>
      </c>
      <c r="B54" s="18"/>
      <c r="C54" s="60"/>
      <c r="D54" s="60"/>
      <c r="E54" s="60"/>
      <c r="F54" s="60"/>
      <c r="G54" s="18"/>
      <c r="H54" s="96"/>
      <c r="I54" s="96"/>
      <c r="J54" s="19"/>
      <c r="K54" s="139"/>
      <c r="L54" s="61" t="b">
        <v>0</v>
      </c>
      <c r="M54" s="61" t="b">
        <v>0</v>
      </c>
      <c r="N54" s="61" t="b">
        <v>0</v>
      </c>
      <c r="O54" s="61" t="b">
        <v>0</v>
      </c>
      <c r="P54" s="61" t="b">
        <v>0</v>
      </c>
      <c r="Q54" s="62"/>
      <c r="R54" s="61" t="b">
        <v>0</v>
      </c>
      <c r="S54" s="66"/>
      <c r="T54" s="62"/>
    </row>
    <row r="55" spans="1:20">
      <c r="A55" s="32">
        <v>52</v>
      </c>
      <c r="B55" s="18"/>
      <c r="C55" s="60"/>
      <c r="D55" s="60"/>
      <c r="E55" s="60"/>
      <c r="F55" s="60"/>
      <c r="G55" s="18"/>
      <c r="H55" s="96"/>
      <c r="I55" s="96"/>
      <c r="J55" s="19"/>
      <c r="K55" s="139"/>
      <c r="L55" s="61" t="b">
        <v>0</v>
      </c>
      <c r="M55" s="61" t="b">
        <v>0</v>
      </c>
      <c r="N55" s="61" t="b">
        <v>0</v>
      </c>
      <c r="O55" s="61" t="b">
        <v>0</v>
      </c>
      <c r="P55" s="61" t="b">
        <v>0</v>
      </c>
      <c r="Q55" s="62"/>
      <c r="R55" s="61" t="b">
        <v>0</v>
      </c>
      <c r="S55" s="66"/>
      <c r="T55" s="62"/>
    </row>
    <row r="56" spans="1:20">
      <c r="A56" s="32">
        <v>53</v>
      </c>
      <c r="B56" s="18"/>
      <c r="C56" s="60"/>
      <c r="D56" s="60"/>
      <c r="E56" s="60"/>
      <c r="F56" s="60"/>
      <c r="G56" s="18"/>
      <c r="H56" s="96"/>
      <c r="I56" s="96"/>
      <c r="J56" s="19"/>
      <c r="K56" s="139"/>
      <c r="L56" s="61" t="b">
        <v>0</v>
      </c>
      <c r="M56" s="61" t="b">
        <v>0</v>
      </c>
      <c r="N56" s="61" t="b">
        <v>0</v>
      </c>
      <c r="O56" s="61" t="b">
        <v>0</v>
      </c>
      <c r="P56" s="61" t="b">
        <v>0</v>
      </c>
      <c r="Q56" s="62"/>
      <c r="R56" s="61" t="b">
        <v>0</v>
      </c>
      <c r="S56" s="66"/>
      <c r="T56" s="62"/>
    </row>
    <row r="57" spans="1:20">
      <c r="A57" s="32">
        <v>54</v>
      </c>
      <c r="B57" s="18"/>
      <c r="C57" s="60"/>
      <c r="D57" s="60"/>
      <c r="E57" s="60"/>
      <c r="F57" s="60"/>
      <c r="G57" s="18"/>
      <c r="H57" s="96"/>
      <c r="I57" s="96"/>
      <c r="J57" s="19"/>
      <c r="K57" s="139"/>
      <c r="L57" s="61" t="b">
        <v>0</v>
      </c>
      <c r="M57" s="61" t="b">
        <v>0</v>
      </c>
      <c r="N57" s="61" t="b">
        <v>0</v>
      </c>
      <c r="O57" s="61" t="b">
        <v>0</v>
      </c>
      <c r="P57" s="61" t="b">
        <v>0</v>
      </c>
      <c r="Q57" s="62"/>
      <c r="R57" s="61" t="b">
        <v>0</v>
      </c>
      <c r="S57" s="66"/>
      <c r="T57" s="62"/>
    </row>
    <row r="58" spans="1:20">
      <c r="A58" s="32">
        <v>55</v>
      </c>
      <c r="B58" s="18"/>
      <c r="C58" s="60"/>
      <c r="D58" s="60"/>
      <c r="E58" s="60"/>
      <c r="F58" s="60"/>
      <c r="G58" s="18"/>
      <c r="H58" s="96"/>
      <c r="I58" s="96"/>
      <c r="J58" s="19"/>
      <c r="K58" s="139"/>
      <c r="L58" s="61" t="b">
        <v>0</v>
      </c>
      <c r="M58" s="61" t="b">
        <v>0</v>
      </c>
      <c r="N58" s="61" t="b">
        <v>0</v>
      </c>
      <c r="O58" s="61" t="b">
        <v>0</v>
      </c>
      <c r="P58" s="61" t="b">
        <v>0</v>
      </c>
      <c r="Q58" s="62"/>
      <c r="R58" s="61" t="b">
        <v>0</v>
      </c>
      <c r="S58" s="66"/>
      <c r="T58" s="62"/>
    </row>
    <row r="59" spans="1:20">
      <c r="A59" s="32">
        <v>56</v>
      </c>
      <c r="B59" s="18"/>
      <c r="C59" s="60"/>
      <c r="D59" s="60"/>
      <c r="E59" s="60"/>
      <c r="F59" s="60"/>
      <c r="G59" s="18"/>
      <c r="H59" s="96"/>
      <c r="I59" s="96"/>
      <c r="J59" s="19"/>
      <c r="K59" s="139"/>
      <c r="L59" s="61" t="b">
        <v>0</v>
      </c>
      <c r="M59" s="61" t="b">
        <v>0</v>
      </c>
      <c r="N59" s="61" t="b">
        <v>0</v>
      </c>
      <c r="O59" s="61" t="b">
        <v>0</v>
      </c>
      <c r="P59" s="61" t="b">
        <v>0</v>
      </c>
      <c r="Q59" s="62"/>
      <c r="R59" s="61" t="b">
        <v>0</v>
      </c>
      <c r="S59" s="66"/>
      <c r="T59" s="62"/>
    </row>
    <row r="60" spans="1:20">
      <c r="A60" s="32">
        <v>57</v>
      </c>
      <c r="B60" s="18"/>
      <c r="C60" s="60"/>
      <c r="D60" s="60"/>
      <c r="E60" s="60"/>
      <c r="F60" s="60"/>
      <c r="G60" s="18"/>
      <c r="H60" s="96"/>
      <c r="I60" s="96"/>
      <c r="J60" s="19"/>
      <c r="K60" s="139"/>
      <c r="L60" s="61" t="b">
        <v>0</v>
      </c>
      <c r="M60" s="61" t="b">
        <v>0</v>
      </c>
      <c r="N60" s="61" t="b">
        <v>0</v>
      </c>
      <c r="O60" s="61" t="b">
        <v>0</v>
      </c>
      <c r="P60" s="61" t="b">
        <v>0</v>
      </c>
      <c r="Q60" s="62"/>
      <c r="R60" s="61" t="b">
        <v>0</v>
      </c>
      <c r="S60" s="66"/>
      <c r="T60" s="62"/>
    </row>
    <row r="61" spans="1:20">
      <c r="A61" s="32">
        <v>58</v>
      </c>
      <c r="B61" s="18"/>
      <c r="C61" s="60"/>
      <c r="D61" s="60"/>
      <c r="E61" s="60"/>
      <c r="F61" s="60"/>
      <c r="G61" s="18"/>
      <c r="H61" s="96"/>
      <c r="I61" s="96"/>
      <c r="J61" s="19"/>
      <c r="K61" s="139"/>
      <c r="L61" s="61" t="b">
        <v>0</v>
      </c>
      <c r="M61" s="61" t="b">
        <v>0</v>
      </c>
      <c r="N61" s="61" t="b">
        <v>0</v>
      </c>
      <c r="O61" s="61" t="b">
        <v>0</v>
      </c>
      <c r="P61" s="61" t="b">
        <v>0</v>
      </c>
      <c r="Q61" s="62"/>
      <c r="R61" s="61" t="b">
        <v>0</v>
      </c>
      <c r="S61" s="66"/>
      <c r="T61" s="62"/>
    </row>
    <row r="62" spans="1:20">
      <c r="A62" s="32">
        <v>59</v>
      </c>
      <c r="B62" s="18"/>
      <c r="C62" s="60"/>
      <c r="D62" s="60"/>
      <c r="E62" s="60"/>
      <c r="F62" s="60"/>
      <c r="G62" s="18"/>
      <c r="H62" s="96"/>
      <c r="I62" s="96"/>
      <c r="J62" s="19"/>
      <c r="K62" s="139"/>
      <c r="L62" s="61" t="b">
        <v>0</v>
      </c>
      <c r="M62" s="61" t="b">
        <v>0</v>
      </c>
      <c r="N62" s="61" t="b">
        <v>0</v>
      </c>
      <c r="O62" s="61" t="b">
        <v>0</v>
      </c>
      <c r="P62" s="61" t="b">
        <v>0</v>
      </c>
      <c r="Q62" s="62"/>
      <c r="R62" s="61" t="b">
        <v>0</v>
      </c>
      <c r="S62" s="66"/>
      <c r="T62" s="62"/>
    </row>
    <row r="63" spans="1:20">
      <c r="A63" s="32">
        <v>60</v>
      </c>
      <c r="B63" s="18"/>
      <c r="C63" s="60"/>
      <c r="D63" s="60"/>
      <c r="E63" s="60"/>
      <c r="F63" s="60"/>
      <c r="G63" s="18"/>
      <c r="H63" s="96"/>
      <c r="I63" s="96"/>
      <c r="J63" s="19"/>
      <c r="K63" s="139"/>
      <c r="L63" s="61" t="b">
        <v>0</v>
      </c>
      <c r="M63" s="61" t="b">
        <v>0</v>
      </c>
      <c r="N63" s="61" t="b">
        <v>0</v>
      </c>
      <c r="O63" s="61" t="b">
        <v>0</v>
      </c>
      <c r="P63" s="61" t="b">
        <v>0</v>
      </c>
      <c r="Q63" s="62"/>
      <c r="R63" s="61" t="b">
        <v>0</v>
      </c>
      <c r="S63" s="66"/>
      <c r="T63" s="62"/>
    </row>
    <row r="64" spans="1:20">
      <c r="A64" s="32">
        <v>61</v>
      </c>
      <c r="B64" s="18"/>
      <c r="C64" s="60"/>
      <c r="D64" s="60"/>
      <c r="E64" s="60"/>
      <c r="F64" s="60"/>
      <c r="G64" s="18"/>
      <c r="H64" s="96"/>
      <c r="I64" s="96"/>
      <c r="J64" s="19"/>
      <c r="K64" s="139"/>
      <c r="L64" s="61" t="b">
        <v>0</v>
      </c>
      <c r="M64" s="61" t="b">
        <v>0</v>
      </c>
      <c r="N64" s="61" t="b">
        <v>0</v>
      </c>
      <c r="O64" s="61" t="b">
        <v>0</v>
      </c>
      <c r="P64" s="61" t="b">
        <v>0</v>
      </c>
      <c r="Q64" s="62"/>
      <c r="R64" s="61" t="b">
        <v>0</v>
      </c>
      <c r="S64" s="66"/>
      <c r="T64" s="62"/>
    </row>
    <row r="65" spans="1:20">
      <c r="A65" s="32">
        <v>62</v>
      </c>
      <c r="B65" s="18"/>
      <c r="C65" s="60"/>
      <c r="D65" s="60"/>
      <c r="E65" s="60"/>
      <c r="F65" s="60"/>
      <c r="G65" s="18"/>
      <c r="H65" s="96"/>
      <c r="I65" s="96"/>
      <c r="J65" s="19"/>
      <c r="K65" s="139"/>
      <c r="L65" s="61" t="b">
        <v>0</v>
      </c>
      <c r="M65" s="61" t="b">
        <v>0</v>
      </c>
      <c r="N65" s="61" t="b">
        <v>0</v>
      </c>
      <c r="O65" s="61" t="b">
        <v>0</v>
      </c>
      <c r="P65" s="61" t="b">
        <v>0</v>
      </c>
      <c r="Q65" s="62"/>
      <c r="R65" s="61" t="b">
        <v>0</v>
      </c>
      <c r="S65" s="66"/>
      <c r="T65" s="62"/>
    </row>
    <row r="66" spans="1:20">
      <c r="A66" s="32">
        <v>63</v>
      </c>
      <c r="B66" s="18"/>
      <c r="C66" s="60"/>
      <c r="D66" s="60"/>
      <c r="E66" s="60"/>
      <c r="F66" s="60"/>
      <c r="G66" s="18"/>
      <c r="H66" s="96"/>
      <c r="I66" s="96"/>
      <c r="J66" s="19"/>
      <c r="K66" s="139"/>
      <c r="L66" s="61" t="b">
        <v>0</v>
      </c>
      <c r="M66" s="61" t="b">
        <v>0</v>
      </c>
      <c r="N66" s="61" t="b">
        <v>0</v>
      </c>
      <c r="O66" s="61" t="b">
        <v>0</v>
      </c>
      <c r="P66" s="61" t="b">
        <v>0</v>
      </c>
      <c r="Q66" s="62"/>
      <c r="R66" s="61" t="b">
        <v>0</v>
      </c>
      <c r="S66" s="66"/>
      <c r="T66" s="62"/>
    </row>
    <row r="67" spans="1:20">
      <c r="A67" s="32">
        <v>64</v>
      </c>
      <c r="B67" s="18"/>
      <c r="C67" s="60"/>
      <c r="D67" s="60"/>
      <c r="E67" s="60"/>
      <c r="F67" s="60"/>
      <c r="G67" s="18"/>
      <c r="H67" s="96"/>
      <c r="I67" s="96"/>
      <c r="J67" s="19"/>
      <c r="K67" s="139"/>
      <c r="L67" s="61" t="b">
        <v>0</v>
      </c>
      <c r="M67" s="61" t="b">
        <v>0</v>
      </c>
      <c r="N67" s="61" t="b">
        <v>0</v>
      </c>
      <c r="O67" s="61" t="b">
        <v>0</v>
      </c>
      <c r="P67" s="61" t="b">
        <v>0</v>
      </c>
      <c r="Q67" s="62"/>
      <c r="R67" s="61" t="b">
        <v>0</v>
      </c>
      <c r="S67" s="66"/>
      <c r="T67" s="62"/>
    </row>
    <row r="68" spans="1:20">
      <c r="A68" s="32">
        <v>65</v>
      </c>
      <c r="B68" s="18"/>
      <c r="C68" s="60"/>
      <c r="D68" s="60"/>
      <c r="E68" s="60"/>
      <c r="F68" s="60"/>
      <c r="G68" s="18"/>
      <c r="H68" s="96"/>
      <c r="I68" s="96"/>
      <c r="J68" s="19"/>
      <c r="K68" s="139"/>
      <c r="L68" s="61" t="b">
        <v>0</v>
      </c>
      <c r="M68" s="61" t="b">
        <v>0</v>
      </c>
      <c r="N68" s="61" t="b">
        <v>0</v>
      </c>
      <c r="O68" s="61" t="b">
        <v>0</v>
      </c>
      <c r="P68" s="61" t="b">
        <v>0</v>
      </c>
      <c r="Q68" s="62"/>
      <c r="R68" s="61" t="b">
        <v>0</v>
      </c>
      <c r="S68" s="66"/>
      <c r="T68" s="62"/>
    </row>
    <row r="69" spans="1:20">
      <c r="A69" s="32">
        <v>66</v>
      </c>
      <c r="B69" s="18"/>
      <c r="C69" s="60"/>
      <c r="D69" s="60"/>
      <c r="E69" s="60"/>
      <c r="F69" s="60"/>
      <c r="G69" s="18"/>
      <c r="H69" s="96"/>
      <c r="I69" s="96"/>
      <c r="J69" s="19"/>
      <c r="K69" s="139"/>
      <c r="L69" s="61" t="b">
        <v>0</v>
      </c>
      <c r="M69" s="61" t="b">
        <v>0</v>
      </c>
      <c r="N69" s="61" t="b">
        <v>0</v>
      </c>
      <c r="O69" s="61" t="b">
        <v>0</v>
      </c>
      <c r="P69" s="61" t="b">
        <v>0</v>
      </c>
      <c r="Q69" s="62"/>
      <c r="R69" s="61" t="b">
        <v>0</v>
      </c>
      <c r="S69" s="66"/>
      <c r="T69" s="62"/>
    </row>
    <row r="70" spans="1:20">
      <c r="A70" s="32">
        <v>67</v>
      </c>
      <c r="B70" s="18"/>
      <c r="C70" s="60"/>
      <c r="D70" s="60"/>
      <c r="E70" s="60"/>
      <c r="F70" s="60"/>
      <c r="G70" s="18"/>
      <c r="H70" s="96"/>
      <c r="I70" s="96"/>
      <c r="J70" s="19"/>
      <c r="K70" s="139"/>
      <c r="L70" s="61" t="b">
        <v>0</v>
      </c>
      <c r="M70" s="61" t="b">
        <v>0</v>
      </c>
      <c r="N70" s="61" t="b">
        <v>0</v>
      </c>
      <c r="O70" s="61" t="b">
        <v>0</v>
      </c>
      <c r="P70" s="61" t="b">
        <v>0</v>
      </c>
      <c r="Q70" s="62"/>
      <c r="R70" s="61" t="b">
        <v>0</v>
      </c>
      <c r="S70" s="66"/>
      <c r="T70" s="62"/>
    </row>
    <row r="71" spans="1:20">
      <c r="A71" s="32">
        <v>68</v>
      </c>
      <c r="B71" s="18"/>
      <c r="C71" s="60"/>
      <c r="D71" s="60"/>
      <c r="E71" s="60"/>
      <c r="F71" s="60"/>
      <c r="G71" s="18"/>
      <c r="H71" s="96"/>
      <c r="I71" s="96"/>
      <c r="J71" s="19"/>
      <c r="K71" s="139"/>
      <c r="L71" s="61" t="b">
        <v>0</v>
      </c>
      <c r="M71" s="61" t="b">
        <v>0</v>
      </c>
      <c r="N71" s="61" t="b">
        <v>0</v>
      </c>
      <c r="O71" s="61" t="b">
        <v>0</v>
      </c>
      <c r="P71" s="61" t="b">
        <v>0</v>
      </c>
      <c r="Q71" s="62"/>
      <c r="R71" s="61" t="b">
        <v>0</v>
      </c>
      <c r="S71" s="66"/>
      <c r="T71" s="62"/>
    </row>
    <row r="72" spans="1:20">
      <c r="A72" s="32">
        <v>69</v>
      </c>
      <c r="B72" s="18"/>
      <c r="C72" s="60"/>
      <c r="D72" s="60"/>
      <c r="E72" s="60"/>
      <c r="F72" s="60"/>
      <c r="G72" s="18"/>
      <c r="H72" s="96"/>
      <c r="I72" s="96"/>
      <c r="J72" s="19"/>
      <c r="K72" s="139"/>
      <c r="L72" s="61" t="b">
        <v>0</v>
      </c>
      <c r="M72" s="61" t="b">
        <v>0</v>
      </c>
      <c r="N72" s="61" t="b">
        <v>0</v>
      </c>
      <c r="O72" s="61" t="b">
        <v>0</v>
      </c>
      <c r="P72" s="61" t="b">
        <v>0</v>
      </c>
      <c r="Q72" s="62"/>
      <c r="R72" s="61" t="b">
        <v>0</v>
      </c>
      <c r="S72" s="66"/>
      <c r="T72" s="62"/>
    </row>
    <row r="73" spans="1:20">
      <c r="A73" s="32">
        <v>70</v>
      </c>
      <c r="B73" s="18"/>
      <c r="C73" s="60"/>
      <c r="D73" s="60"/>
      <c r="E73" s="60"/>
      <c r="F73" s="60"/>
      <c r="G73" s="18"/>
      <c r="H73" s="96"/>
      <c r="I73" s="96"/>
      <c r="J73" s="19"/>
      <c r="K73" s="139"/>
      <c r="L73" s="61" t="b">
        <v>0</v>
      </c>
      <c r="M73" s="61" t="b">
        <v>0</v>
      </c>
      <c r="N73" s="61" t="b">
        <v>0</v>
      </c>
      <c r="O73" s="61" t="b">
        <v>0</v>
      </c>
      <c r="P73" s="61" t="b">
        <v>0</v>
      </c>
      <c r="Q73" s="62"/>
      <c r="R73" s="61" t="b">
        <v>0</v>
      </c>
      <c r="S73" s="66"/>
      <c r="T73" s="62"/>
    </row>
    <row r="74" spans="1:20">
      <c r="A74" s="32">
        <v>71</v>
      </c>
      <c r="B74" s="18"/>
      <c r="C74" s="60"/>
      <c r="D74" s="60"/>
      <c r="E74" s="60"/>
      <c r="F74" s="60"/>
      <c r="G74" s="18"/>
      <c r="H74" s="96"/>
      <c r="I74" s="96"/>
      <c r="J74" s="19"/>
      <c r="K74" s="139"/>
      <c r="L74" s="61" t="b">
        <v>0</v>
      </c>
      <c r="M74" s="61" t="b">
        <v>0</v>
      </c>
      <c r="N74" s="61" t="b">
        <v>0</v>
      </c>
      <c r="O74" s="61" t="b">
        <v>0</v>
      </c>
      <c r="P74" s="61" t="b">
        <v>0</v>
      </c>
      <c r="Q74" s="62"/>
      <c r="R74" s="61" t="b">
        <v>0</v>
      </c>
      <c r="S74" s="66"/>
      <c r="T74" s="62"/>
    </row>
    <row r="75" spans="1:20">
      <c r="A75" s="32">
        <v>72</v>
      </c>
      <c r="B75" s="18"/>
      <c r="C75" s="60"/>
      <c r="D75" s="60"/>
      <c r="E75" s="60"/>
      <c r="F75" s="60"/>
      <c r="G75" s="18"/>
      <c r="H75" s="96"/>
      <c r="I75" s="96"/>
      <c r="J75" s="19"/>
      <c r="K75" s="139"/>
      <c r="L75" s="61" t="b">
        <v>0</v>
      </c>
      <c r="M75" s="61" t="b">
        <v>0</v>
      </c>
      <c r="N75" s="61" t="b">
        <v>0</v>
      </c>
      <c r="O75" s="61" t="b">
        <v>0</v>
      </c>
      <c r="P75" s="61" t="b">
        <v>0</v>
      </c>
      <c r="Q75" s="62"/>
      <c r="R75" s="61" t="b">
        <v>0</v>
      </c>
      <c r="S75" s="66"/>
      <c r="T75" s="62"/>
    </row>
    <row r="76" spans="1:20">
      <c r="A76" s="32">
        <v>73</v>
      </c>
      <c r="B76" s="18"/>
      <c r="C76" s="60"/>
      <c r="D76" s="60"/>
      <c r="E76" s="60"/>
      <c r="F76" s="60"/>
      <c r="G76" s="18"/>
      <c r="H76" s="96"/>
      <c r="I76" s="96"/>
      <c r="J76" s="19"/>
      <c r="K76" s="139"/>
      <c r="L76" s="61" t="b">
        <v>0</v>
      </c>
      <c r="M76" s="61" t="b">
        <v>0</v>
      </c>
      <c r="N76" s="61" t="b">
        <v>0</v>
      </c>
      <c r="O76" s="61" t="b">
        <v>0</v>
      </c>
      <c r="P76" s="61" t="b">
        <v>0</v>
      </c>
      <c r="Q76" s="62"/>
      <c r="R76" s="61" t="b">
        <v>0</v>
      </c>
      <c r="S76" s="66"/>
      <c r="T76" s="62"/>
    </row>
    <row r="77" spans="1:20">
      <c r="A77" s="32">
        <v>74</v>
      </c>
      <c r="B77" s="18"/>
      <c r="C77" s="60"/>
      <c r="D77" s="60"/>
      <c r="E77" s="60"/>
      <c r="F77" s="60"/>
      <c r="G77" s="18"/>
      <c r="H77" s="96"/>
      <c r="I77" s="96"/>
      <c r="J77" s="19"/>
      <c r="K77" s="139"/>
      <c r="L77" s="61" t="b">
        <v>0</v>
      </c>
      <c r="M77" s="61" t="b">
        <v>0</v>
      </c>
      <c r="N77" s="61" t="b">
        <v>0</v>
      </c>
      <c r="O77" s="61" t="b">
        <v>0</v>
      </c>
      <c r="P77" s="61" t="b">
        <v>0</v>
      </c>
      <c r="Q77" s="62"/>
      <c r="R77" s="61" t="b">
        <v>0</v>
      </c>
      <c r="S77" s="66"/>
      <c r="T77" s="62"/>
    </row>
    <row r="78" spans="1:20">
      <c r="A78" s="32">
        <v>75</v>
      </c>
      <c r="B78" s="18"/>
      <c r="C78" s="60"/>
      <c r="D78" s="60"/>
      <c r="E78" s="60"/>
      <c r="F78" s="60"/>
      <c r="G78" s="18"/>
      <c r="H78" s="96"/>
      <c r="I78" s="96"/>
      <c r="J78" s="19"/>
      <c r="K78" s="139"/>
      <c r="L78" s="61" t="b">
        <v>0</v>
      </c>
      <c r="M78" s="61" t="b">
        <v>0</v>
      </c>
      <c r="N78" s="61" t="b">
        <v>0</v>
      </c>
      <c r="O78" s="61" t="b">
        <v>0</v>
      </c>
      <c r="P78" s="61" t="b">
        <v>0</v>
      </c>
      <c r="Q78" s="62"/>
      <c r="R78" s="61" t="b">
        <v>0</v>
      </c>
      <c r="S78" s="66"/>
      <c r="T78" s="62"/>
    </row>
    <row r="79" spans="1:20">
      <c r="A79" s="32">
        <v>76</v>
      </c>
      <c r="B79" s="18"/>
      <c r="C79" s="60"/>
      <c r="D79" s="60"/>
      <c r="E79" s="60"/>
      <c r="F79" s="60"/>
      <c r="G79" s="18"/>
      <c r="H79" s="96"/>
      <c r="I79" s="96"/>
      <c r="J79" s="19"/>
      <c r="K79" s="139"/>
      <c r="L79" s="61" t="b">
        <v>0</v>
      </c>
      <c r="M79" s="61" t="b">
        <v>0</v>
      </c>
      <c r="N79" s="61" t="b">
        <v>0</v>
      </c>
      <c r="O79" s="61" t="b">
        <v>0</v>
      </c>
      <c r="P79" s="61" t="b">
        <v>0</v>
      </c>
      <c r="Q79" s="62"/>
      <c r="R79" s="61" t="b">
        <v>0</v>
      </c>
      <c r="S79" s="66"/>
      <c r="T79" s="62"/>
    </row>
    <row r="80" spans="1:20">
      <c r="A80" s="32">
        <v>77</v>
      </c>
      <c r="B80" s="18"/>
      <c r="C80" s="60"/>
      <c r="D80" s="60"/>
      <c r="E80" s="60"/>
      <c r="F80" s="60"/>
      <c r="G80" s="18"/>
      <c r="H80" s="96"/>
      <c r="I80" s="96"/>
      <c r="J80" s="19"/>
      <c r="K80" s="139"/>
      <c r="L80" s="61" t="b">
        <v>0</v>
      </c>
      <c r="M80" s="61" t="b">
        <v>0</v>
      </c>
      <c r="N80" s="61" t="b">
        <v>0</v>
      </c>
      <c r="O80" s="61" t="b">
        <v>0</v>
      </c>
      <c r="P80" s="61" t="b">
        <v>0</v>
      </c>
      <c r="Q80" s="62"/>
      <c r="R80" s="61" t="b">
        <v>0</v>
      </c>
      <c r="S80" s="66"/>
      <c r="T80" s="62"/>
    </row>
    <row r="81" spans="1:20">
      <c r="A81" s="32">
        <v>78</v>
      </c>
      <c r="B81" s="18"/>
      <c r="C81" s="60"/>
      <c r="D81" s="60"/>
      <c r="E81" s="60"/>
      <c r="F81" s="60"/>
      <c r="G81" s="18"/>
      <c r="H81" s="96"/>
      <c r="I81" s="96"/>
      <c r="J81" s="19"/>
      <c r="K81" s="139"/>
      <c r="L81" s="61" t="b">
        <v>0</v>
      </c>
      <c r="M81" s="61" t="b">
        <v>0</v>
      </c>
      <c r="N81" s="61" t="b">
        <v>0</v>
      </c>
      <c r="O81" s="61" t="b">
        <v>0</v>
      </c>
      <c r="P81" s="61" t="b">
        <v>0</v>
      </c>
      <c r="Q81" s="62"/>
      <c r="R81" s="61" t="b">
        <v>0</v>
      </c>
      <c r="S81" s="66"/>
      <c r="T81" s="62"/>
    </row>
    <row r="82" spans="1:20">
      <c r="A82" s="32">
        <v>79</v>
      </c>
      <c r="B82" s="18"/>
      <c r="C82" s="60"/>
      <c r="D82" s="60"/>
      <c r="E82" s="60"/>
      <c r="F82" s="60"/>
      <c r="G82" s="18"/>
      <c r="H82" s="96"/>
      <c r="I82" s="96"/>
      <c r="J82" s="19"/>
      <c r="K82" s="139"/>
      <c r="L82" s="61" t="b">
        <v>0</v>
      </c>
      <c r="M82" s="61" t="b">
        <v>0</v>
      </c>
      <c r="N82" s="61" t="b">
        <v>0</v>
      </c>
      <c r="O82" s="61" t="b">
        <v>0</v>
      </c>
      <c r="P82" s="61" t="b">
        <v>0</v>
      </c>
      <c r="Q82" s="62"/>
      <c r="R82" s="61" t="b">
        <v>0</v>
      </c>
      <c r="S82" s="66"/>
      <c r="T82" s="62"/>
    </row>
    <row r="83" spans="1:20">
      <c r="A83" s="32">
        <v>80</v>
      </c>
      <c r="B83" s="18"/>
      <c r="C83" s="60"/>
      <c r="D83" s="60"/>
      <c r="E83" s="60"/>
      <c r="F83" s="60"/>
      <c r="G83" s="18"/>
      <c r="H83" s="96"/>
      <c r="I83" s="96"/>
      <c r="J83" s="19"/>
      <c r="K83" s="139"/>
      <c r="L83" s="61" t="b">
        <v>0</v>
      </c>
      <c r="M83" s="61" t="b">
        <v>0</v>
      </c>
      <c r="N83" s="61" t="b">
        <v>0</v>
      </c>
      <c r="O83" s="61" t="b">
        <v>0</v>
      </c>
      <c r="P83" s="61" t="b">
        <v>0</v>
      </c>
      <c r="Q83" s="62"/>
      <c r="R83" s="61" t="b">
        <v>0</v>
      </c>
      <c r="S83" s="66"/>
      <c r="T83" s="62"/>
    </row>
    <row r="84" spans="1:20">
      <c r="A84" s="32">
        <v>81</v>
      </c>
      <c r="B84" s="18"/>
      <c r="C84" s="60"/>
      <c r="D84" s="60"/>
      <c r="E84" s="60"/>
      <c r="F84" s="60"/>
      <c r="G84" s="18"/>
      <c r="H84" s="96"/>
      <c r="I84" s="96"/>
      <c r="J84" s="19"/>
      <c r="K84" s="139"/>
      <c r="L84" s="61" t="b">
        <v>0</v>
      </c>
      <c r="M84" s="61" t="b">
        <v>0</v>
      </c>
      <c r="N84" s="61" t="b">
        <v>0</v>
      </c>
      <c r="O84" s="61" t="b">
        <v>0</v>
      </c>
      <c r="P84" s="61" t="b">
        <v>0</v>
      </c>
      <c r="Q84" s="62"/>
      <c r="R84" s="61" t="b">
        <v>0</v>
      </c>
      <c r="S84" s="66"/>
      <c r="T84" s="62"/>
    </row>
    <row r="85" spans="1:20">
      <c r="A85" s="32">
        <v>82</v>
      </c>
      <c r="B85" s="18"/>
      <c r="C85" s="60"/>
      <c r="D85" s="60"/>
      <c r="E85" s="60"/>
      <c r="F85" s="60"/>
      <c r="G85" s="18"/>
      <c r="H85" s="96"/>
      <c r="I85" s="96"/>
      <c r="J85" s="19"/>
      <c r="K85" s="139"/>
      <c r="L85" s="61" t="b">
        <v>0</v>
      </c>
      <c r="M85" s="61" t="b">
        <v>0</v>
      </c>
      <c r="N85" s="61" t="b">
        <v>0</v>
      </c>
      <c r="O85" s="61" t="b">
        <v>0</v>
      </c>
      <c r="P85" s="61" t="b">
        <v>0</v>
      </c>
      <c r="Q85" s="62"/>
      <c r="R85" s="61" t="b">
        <v>0</v>
      </c>
      <c r="S85" s="66"/>
      <c r="T85" s="62"/>
    </row>
    <row r="86" spans="1:20">
      <c r="A86" s="32">
        <v>83</v>
      </c>
      <c r="B86" s="18"/>
      <c r="C86" s="60"/>
      <c r="D86" s="60"/>
      <c r="E86" s="60"/>
      <c r="F86" s="60"/>
      <c r="G86" s="18"/>
      <c r="H86" s="96"/>
      <c r="I86" s="96"/>
      <c r="J86" s="19"/>
      <c r="K86" s="139"/>
      <c r="L86" s="61" t="b">
        <v>0</v>
      </c>
      <c r="M86" s="61" t="b">
        <v>0</v>
      </c>
      <c r="N86" s="61" t="b">
        <v>0</v>
      </c>
      <c r="O86" s="61" t="b">
        <v>0</v>
      </c>
      <c r="P86" s="61" t="b">
        <v>0</v>
      </c>
      <c r="Q86" s="62"/>
      <c r="R86" s="61" t="b">
        <v>0</v>
      </c>
      <c r="S86" s="66"/>
      <c r="T86" s="62"/>
    </row>
    <row r="87" spans="1:20">
      <c r="A87" s="32">
        <v>84</v>
      </c>
      <c r="B87" s="18"/>
      <c r="C87" s="60"/>
      <c r="D87" s="60"/>
      <c r="E87" s="60"/>
      <c r="F87" s="60"/>
      <c r="G87" s="18"/>
      <c r="H87" s="96"/>
      <c r="I87" s="96"/>
      <c r="J87" s="19"/>
      <c r="K87" s="139"/>
      <c r="L87" s="61" t="b">
        <v>0</v>
      </c>
      <c r="M87" s="61" t="b">
        <v>0</v>
      </c>
      <c r="N87" s="61" t="b">
        <v>0</v>
      </c>
      <c r="O87" s="61" t="b">
        <v>0</v>
      </c>
      <c r="P87" s="61" t="b">
        <v>0</v>
      </c>
      <c r="Q87" s="62"/>
      <c r="R87" s="61" t="b">
        <v>0</v>
      </c>
      <c r="S87" s="66"/>
      <c r="T87" s="62"/>
    </row>
    <row r="88" spans="1:20">
      <c r="A88" s="32">
        <v>85</v>
      </c>
      <c r="B88" s="18"/>
      <c r="C88" s="60"/>
      <c r="D88" s="60"/>
      <c r="E88" s="60"/>
      <c r="F88" s="60"/>
      <c r="G88" s="18"/>
      <c r="H88" s="96"/>
      <c r="I88" s="96"/>
      <c r="J88" s="19"/>
      <c r="K88" s="139"/>
      <c r="L88" s="61" t="b">
        <v>0</v>
      </c>
      <c r="M88" s="61" t="b">
        <v>0</v>
      </c>
      <c r="N88" s="61" t="b">
        <v>0</v>
      </c>
      <c r="O88" s="61" t="b">
        <v>0</v>
      </c>
      <c r="P88" s="61" t="b">
        <v>0</v>
      </c>
      <c r="Q88" s="62"/>
      <c r="R88" s="61" t="b">
        <v>0</v>
      </c>
      <c r="S88" s="66"/>
      <c r="T88" s="62"/>
    </row>
    <row r="89" spans="1:20">
      <c r="A89" s="32">
        <v>86</v>
      </c>
      <c r="B89" s="18"/>
      <c r="C89" s="60"/>
      <c r="D89" s="60"/>
      <c r="E89" s="60"/>
      <c r="F89" s="60"/>
      <c r="G89" s="18"/>
      <c r="H89" s="96"/>
      <c r="I89" s="96"/>
      <c r="J89" s="19"/>
      <c r="K89" s="139"/>
      <c r="L89" s="61" t="b">
        <v>0</v>
      </c>
      <c r="M89" s="61" t="b">
        <v>0</v>
      </c>
      <c r="N89" s="61" t="b">
        <v>0</v>
      </c>
      <c r="O89" s="61" t="b">
        <v>0</v>
      </c>
      <c r="P89" s="61" t="b">
        <v>0</v>
      </c>
      <c r="Q89" s="62"/>
      <c r="R89" s="61" t="b">
        <v>0</v>
      </c>
      <c r="S89" s="66"/>
      <c r="T89" s="62"/>
    </row>
    <row r="90" spans="1:20">
      <c r="A90" s="32">
        <v>87</v>
      </c>
      <c r="B90" s="18"/>
      <c r="C90" s="60"/>
      <c r="D90" s="60"/>
      <c r="E90" s="60"/>
      <c r="F90" s="60"/>
      <c r="G90" s="18"/>
      <c r="H90" s="96"/>
      <c r="I90" s="96"/>
      <c r="J90" s="19"/>
      <c r="K90" s="139"/>
      <c r="L90" s="61" t="b">
        <v>0</v>
      </c>
      <c r="M90" s="61" t="b">
        <v>0</v>
      </c>
      <c r="N90" s="61" t="b">
        <v>0</v>
      </c>
      <c r="O90" s="61" t="b">
        <v>0</v>
      </c>
      <c r="P90" s="61" t="b">
        <v>0</v>
      </c>
      <c r="Q90" s="62"/>
      <c r="R90" s="61" t="b">
        <v>0</v>
      </c>
      <c r="S90" s="66"/>
      <c r="T90" s="62"/>
    </row>
    <row r="91" spans="1:20">
      <c r="A91" s="32">
        <v>88</v>
      </c>
      <c r="B91" s="18"/>
      <c r="C91" s="60"/>
      <c r="D91" s="60"/>
      <c r="E91" s="60"/>
      <c r="F91" s="60"/>
      <c r="G91" s="18"/>
      <c r="H91" s="96"/>
      <c r="I91" s="96"/>
      <c r="J91" s="19"/>
      <c r="K91" s="139"/>
      <c r="L91" s="61" t="b">
        <v>0</v>
      </c>
      <c r="M91" s="61" t="b">
        <v>0</v>
      </c>
      <c r="N91" s="61" t="b">
        <v>0</v>
      </c>
      <c r="O91" s="61" t="b">
        <v>0</v>
      </c>
      <c r="P91" s="61" t="b">
        <v>0</v>
      </c>
      <c r="Q91" s="62"/>
      <c r="R91" s="61" t="b">
        <v>0</v>
      </c>
      <c r="S91" s="66"/>
      <c r="T91" s="62"/>
    </row>
    <row r="92" spans="1:20">
      <c r="A92" s="32">
        <v>89</v>
      </c>
      <c r="B92" s="18"/>
      <c r="C92" s="60"/>
      <c r="D92" s="60"/>
      <c r="E92" s="60"/>
      <c r="F92" s="60"/>
      <c r="G92" s="18"/>
      <c r="H92" s="96"/>
      <c r="I92" s="96"/>
      <c r="J92" s="19"/>
      <c r="K92" s="139"/>
      <c r="L92" s="61" t="b">
        <v>0</v>
      </c>
      <c r="M92" s="61" t="b">
        <v>0</v>
      </c>
      <c r="N92" s="61" t="b">
        <v>0</v>
      </c>
      <c r="O92" s="61" t="b">
        <v>0</v>
      </c>
      <c r="P92" s="61" t="b">
        <v>0</v>
      </c>
      <c r="Q92" s="62"/>
      <c r="R92" s="61" t="b">
        <v>0</v>
      </c>
      <c r="S92" s="66"/>
      <c r="T92" s="62"/>
    </row>
    <row r="93" spans="1:20">
      <c r="A93" s="32">
        <v>90</v>
      </c>
      <c r="B93" s="18"/>
      <c r="C93" s="60"/>
      <c r="D93" s="60"/>
      <c r="E93" s="60"/>
      <c r="F93" s="60"/>
      <c r="G93" s="18"/>
      <c r="H93" s="96"/>
      <c r="I93" s="96"/>
      <c r="J93" s="19"/>
      <c r="K93" s="139"/>
      <c r="L93" s="61" t="b">
        <v>0</v>
      </c>
      <c r="M93" s="61" t="b">
        <v>0</v>
      </c>
      <c r="N93" s="61" t="b">
        <v>0</v>
      </c>
      <c r="O93" s="61" t="b">
        <v>0</v>
      </c>
      <c r="P93" s="61" t="b">
        <v>0</v>
      </c>
      <c r="Q93" s="62"/>
      <c r="R93" s="61" t="b">
        <v>0</v>
      </c>
      <c r="S93" s="66"/>
      <c r="T93" s="62"/>
    </row>
    <row r="94" spans="1:20">
      <c r="A94" s="32">
        <v>91</v>
      </c>
      <c r="B94" s="18"/>
      <c r="C94" s="60"/>
      <c r="D94" s="60"/>
      <c r="E94" s="60"/>
      <c r="F94" s="60"/>
      <c r="G94" s="18"/>
      <c r="H94" s="96"/>
      <c r="I94" s="96"/>
      <c r="J94" s="19"/>
      <c r="K94" s="139"/>
      <c r="L94" s="61" t="b">
        <v>0</v>
      </c>
      <c r="M94" s="61" t="b">
        <v>0</v>
      </c>
      <c r="N94" s="61" t="b">
        <v>0</v>
      </c>
      <c r="O94" s="61" t="b">
        <v>0</v>
      </c>
      <c r="P94" s="61" t="b">
        <v>0</v>
      </c>
      <c r="Q94" s="62"/>
      <c r="R94" s="61" t="b">
        <v>0</v>
      </c>
      <c r="S94" s="66"/>
      <c r="T94" s="62"/>
    </row>
    <row r="95" spans="1:20">
      <c r="A95" s="32">
        <v>92</v>
      </c>
      <c r="B95" s="18"/>
      <c r="C95" s="60"/>
      <c r="D95" s="60"/>
      <c r="E95" s="60"/>
      <c r="F95" s="60"/>
      <c r="G95" s="18"/>
      <c r="H95" s="96"/>
      <c r="I95" s="96"/>
      <c r="J95" s="19"/>
      <c r="K95" s="139"/>
      <c r="L95" s="61" t="b">
        <v>0</v>
      </c>
      <c r="M95" s="61" t="b">
        <v>0</v>
      </c>
      <c r="N95" s="61" t="b">
        <v>0</v>
      </c>
      <c r="O95" s="61" t="b">
        <v>0</v>
      </c>
      <c r="P95" s="61" t="b">
        <v>0</v>
      </c>
      <c r="Q95" s="62"/>
      <c r="R95" s="61" t="b">
        <v>0</v>
      </c>
      <c r="S95" s="66"/>
      <c r="T95" s="62"/>
    </row>
    <row r="96" spans="1:20">
      <c r="A96" s="32">
        <v>93</v>
      </c>
      <c r="B96" s="18"/>
      <c r="C96" s="60"/>
      <c r="D96" s="60"/>
      <c r="E96" s="60"/>
      <c r="F96" s="60"/>
      <c r="G96" s="18"/>
      <c r="H96" s="96"/>
      <c r="I96" s="96"/>
      <c r="J96" s="19"/>
      <c r="K96" s="139"/>
      <c r="L96" s="61" t="b">
        <v>0</v>
      </c>
      <c r="M96" s="61" t="b">
        <v>0</v>
      </c>
      <c r="N96" s="61" t="b">
        <v>0</v>
      </c>
      <c r="O96" s="61" t="b">
        <v>0</v>
      </c>
      <c r="P96" s="61" t="b">
        <v>0</v>
      </c>
      <c r="Q96" s="62"/>
      <c r="R96" s="61" t="b">
        <v>0</v>
      </c>
      <c r="S96" s="66"/>
      <c r="T96" s="62"/>
    </row>
    <row r="97" spans="1:20">
      <c r="A97" s="32">
        <v>94</v>
      </c>
      <c r="B97" s="18"/>
      <c r="C97" s="60"/>
      <c r="D97" s="60"/>
      <c r="E97" s="60"/>
      <c r="F97" s="60"/>
      <c r="G97" s="18"/>
      <c r="H97" s="96"/>
      <c r="I97" s="96"/>
      <c r="J97" s="19"/>
      <c r="K97" s="139"/>
      <c r="L97" s="61" t="b">
        <v>0</v>
      </c>
      <c r="M97" s="61" t="b">
        <v>0</v>
      </c>
      <c r="N97" s="61" t="b">
        <v>0</v>
      </c>
      <c r="O97" s="61" t="b">
        <v>0</v>
      </c>
      <c r="P97" s="61" t="b">
        <v>0</v>
      </c>
      <c r="Q97" s="62"/>
      <c r="R97" s="61" t="b">
        <v>0</v>
      </c>
      <c r="S97" s="66"/>
      <c r="T97" s="62"/>
    </row>
    <row r="98" spans="1:20">
      <c r="A98" s="32">
        <v>95</v>
      </c>
      <c r="B98" s="18"/>
      <c r="C98" s="60"/>
      <c r="D98" s="60"/>
      <c r="E98" s="60"/>
      <c r="F98" s="60"/>
      <c r="G98" s="18"/>
      <c r="H98" s="96"/>
      <c r="I98" s="96"/>
      <c r="J98" s="19"/>
      <c r="K98" s="139"/>
      <c r="L98" s="61" t="b">
        <v>0</v>
      </c>
      <c r="M98" s="61" t="b">
        <v>0</v>
      </c>
      <c r="N98" s="61" t="b">
        <v>0</v>
      </c>
      <c r="O98" s="61" t="b">
        <v>0</v>
      </c>
      <c r="P98" s="61" t="b">
        <v>0</v>
      </c>
      <c r="Q98" s="62"/>
      <c r="R98" s="61" t="b">
        <v>0</v>
      </c>
      <c r="S98" s="66"/>
      <c r="T98" s="62"/>
    </row>
    <row r="99" spans="1:20">
      <c r="A99" s="32">
        <v>96</v>
      </c>
      <c r="B99" s="18"/>
      <c r="C99" s="60"/>
      <c r="D99" s="60"/>
      <c r="E99" s="60"/>
      <c r="F99" s="60"/>
      <c r="G99" s="18"/>
      <c r="H99" s="96"/>
      <c r="I99" s="96"/>
      <c r="J99" s="19"/>
      <c r="K99" s="139"/>
      <c r="L99" s="61" t="b">
        <v>0</v>
      </c>
      <c r="M99" s="61" t="b">
        <v>0</v>
      </c>
      <c r="N99" s="61" t="b">
        <v>0</v>
      </c>
      <c r="O99" s="61" t="b">
        <v>0</v>
      </c>
      <c r="P99" s="61" t="b">
        <v>0</v>
      </c>
      <c r="Q99" s="62"/>
      <c r="R99" s="61" t="b">
        <v>0</v>
      </c>
      <c r="S99" s="66"/>
      <c r="T99" s="62"/>
    </row>
    <row r="100" spans="1:20">
      <c r="A100" s="32">
        <v>97</v>
      </c>
      <c r="B100" s="18"/>
      <c r="C100" s="60"/>
      <c r="D100" s="60"/>
      <c r="E100" s="60"/>
      <c r="F100" s="60"/>
      <c r="G100" s="18"/>
      <c r="H100" s="96"/>
      <c r="I100" s="96"/>
      <c r="J100" s="19"/>
      <c r="K100" s="139"/>
      <c r="L100" s="61" t="b">
        <v>0</v>
      </c>
      <c r="M100" s="61" t="b">
        <v>0</v>
      </c>
      <c r="N100" s="61" t="b">
        <v>0</v>
      </c>
      <c r="O100" s="61" t="b">
        <v>0</v>
      </c>
      <c r="P100" s="61" t="b">
        <v>0</v>
      </c>
      <c r="Q100" s="62"/>
      <c r="R100" s="61" t="b">
        <v>0</v>
      </c>
      <c r="S100" s="66"/>
      <c r="T100" s="62"/>
    </row>
    <row r="101" spans="1:20">
      <c r="A101" s="32">
        <v>98</v>
      </c>
      <c r="B101" s="18"/>
      <c r="C101" s="60"/>
      <c r="D101" s="60"/>
      <c r="E101" s="60"/>
      <c r="F101" s="60"/>
      <c r="G101" s="18"/>
      <c r="H101" s="96"/>
      <c r="I101" s="96"/>
      <c r="J101" s="19"/>
      <c r="K101" s="139"/>
      <c r="L101" s="61" t="b">
        <v>0</v>
      </c>
      <c r="M101" s="61" t="b">
        <v>0</v>
      </c>
      <c r="N101" s="61" t="b">
        <v>0</v>
      </c>
      <c r="O101" s="61" t="b">
        <v>0</v>
      </c>
      <c r="P101" s="61" t="b">
        <v>0</v>
      </c>
      <c r="Q101" s="62"/>
      <c r="R101" s="61" t="b">
        <v>0</v>
      </c>
      <c r="S101" s="66"/>
      <c r="T101" s="62"/>
    </row>
    <row r="102" spans="1:20">
      <c r="A102" s="32">
        <v>99</v>
      </c>
      <c r="B102" s="18"/>
      <c r="C102" s="60"/>
      <c r="D102" s="60"/>
      <c r="E102" s="60"/>
      <c r="F102" s="60"/>
      <c r="G102" s="18"/>
      <c r="H102" s="96"/>
      <c r="I102" s="96"/>
      <c r="J102" s="19"/>
      <c r="K102" s="139"/>
      <c r="L102" s="61" t="b">
        <v>0</v>
      </c>
      <c r="M102" s="61" t="b">
        <v>0</v>
      </c>
      <c r="N102" s="61" t="b">
        <v>0</v>
      </c>
      <c r="O102" s="61" t="b">
        <v>0</v>
      </c>
      <c r="P102" s="61" t="b">
        <v>0</v>
      </c>
      <c r="Q102" s="62"/>
      <c r="R102" s="61" t="b">
        <v>0</v>
      </c>
      <c r="S102" s="66"/>
      <c r="T102" s="62"/>
    </row>
    <row r="103" spans="1:20">
      <c r="A103" s="32">
        <v>100</v>
      </c>
      <c r="B103" s="18"/>
      <c r="C103" s="60"/>
      <c r="D103" s="60"/>
      <c r="E103" s="60"/>
      <c r="F103" s="60"/>
      <c r="G103" s="18"/>
      <c r="H103" s="96"/>
      <c r="I103" s="96"/>
      <c r="J103" s="19"/>
      <c r="K103" s="139"/>
      <c r="L103" s="61" t="b">
        <v>0</v>
      </c>
      <c r="M103" s="61" t="b">
        <v>0</v>
      </c>
      <c r="N103" s="61" t="b">
        <v>0</v>
      </c>
      <c r="O103" s="61" t="b">
        <v>0</v>
      </c>
      <c r="P103" s="61" t="b">
        <v>0</v>
      </c>
      <c r="Q103" s="62"/>
      <c r="R103" s="61" t="b">
        <v>0</v>
      </c>
      <c r="S103" s="66"/>
      <c r="T103" s="62"/>
    </row>
    <row r="104" spans="1:20">
      <c r="A104" s="32">
        <v>101</v>
      </c>
      <c r="B104" s="18"/>
      <c r="C104" s="60"/>
      <c r="D104" s="60"/>
      <c r="E104" s="60"/>
      <c r="F104" s="60"/>
      <c r="G104" s="18"/>
      <c r="H104" s="96"/>
      <c r="I104" s="96"/>
      <c r="J104" s="19"/>
      <c r="K104" s="139"/>
      <c r="L104" s="61" t="b">
        <v>0</v>
      </c>
      <c r="M104" s="61" t="b">
        <v>0</v>
      </c>
      <c r="N104" s="61" t="b">
        <v>0</v>
      </c>
      <c r="O104" s="61" t="b">
        <v>0</v>
      </c>
      <c r="P104" s="61" t="b">
        <v>0</v>
      </c>
      <c r="Q104" s="62"/>
      <c r="R104" s="61" t="b">
        <v>0</v>
      </c>
      <c r="S104" s="66"/>
      <c r="T104" s="62"/>
    </row>
    <row r="105" spans="1:20">
      <c r="A105" s="32">
        <v>102</v>
      </c>
      <c r="B105" s="18"/>
      <c r="C105" s="60"/>
      <c r="D105" s="60"/>
      <c r="E105" s="60"/>
      <c r="F105" s="60"/>
      <c r="G105" s="18"/>
      <c r="H105" s="96"/>
      <c r="I105" s="96"/>
      <c r="J105" s="19"/>
      <c r="K105" s="139"/>
      <c r="L105" s="61" t="b">
        <v>0</v>
      </c>
      <c r="M105" s="61" t="b">
        <v>0</v>
      </c>
      <c r="N105" s="61" t="b">
        <v>0</v>
      </c>
      <c r="O105" s="61" t="b">
        <v>0</v>
      </c>
      <c r="P105" s="61" t="b">
        <v>0</v>
      </c>
      <c r="Q105" s="62"/>
      <c r="R105" s="61" t="b">
        <v>0</v>
      </c>
      <c r="S105" s="66"/>
      <c r="T105" s="62"/>
    </row>
    <row r="106" spans="1:20">
      <c r="A106" s="32">
        <v>103</v>
      </c>
      <c r="B106" s="18"/>
      <c r="C106" s="60"/>
      <c r="D106" s="60"/>
      <c r="E106" s="60"/>
      <c r="F106" s="60"/>
      <c r="G106" s="18"/>
      <c r="H106" s="96"/>
      <c r="I106" s="96"/>
      <c r="J106" s="19"/>
      <c r="K106" s="139"/>
      <c r="L106" s="61" t="b">
        <v>0</v>
      </c>
      <c r="M106" s="61" t="b">
        <v>0</v>
      </c>
      <c r="N106" s="61" t="b">
        <v>0</v>
      </c>
      <c r="O106" s="61" t="b">
        <v>0</v>
      </c>
      <c r="P106" s="61" t="b">
        <v>0</v>
      </c>
      <c r="Q106" s="62"/>
      <c r="R106" s="61" t="b">
        <v>0</v>
      </c>
      <c r="S106" s="66"/>
      <c r="T106" s="62"/>
    </row>
    <row r="107" spans="1:20">
      <c r="A107" s="32">
        <v>104</v>
      </c>
      <c r="B107" s="18"/>
      <c r="C107" s="60"/>
      <c r="D107" s="60"/>
      <c r="E107" s="60"/>
      <c r="F107" s="60"/>
      <c r="G107" s="18"/>
      <c r="H107" s="96"/>
      <c r="I107" s="96"/>
      <c r="J107" s="19"/>
      <c r="K107" s="139"/>
      <c r="L107" s="61" t="b">
        <v>0</v>
      </c>
      <c r="M107" s="61" t="b">
        <v>0</v>
      </c>
      <c r="N107" s="61" t="b">
        <v>0</v>
      </c>
      <c r="O107" s="61" t="b">
        <v>0</v>
      </c>
      <c r="P107" s="61" t="b">
        <v>0</v>
      </c>
      <c r="Q107" s="62"/>
      <c r="R107" s="61" t="b">
        <v>0</v>
      </c>
      <c r="S107" s="66"/>
      <c r="T107" s="62"/>
    </row>
    <row r="108" spans="1:20">
      <c r="A108" s="32">
        <v>105</v>
      </c>
      <c r="B108" s="18"/>
      <c r="C108" s="60"/>
      <c r="D108" s="60"/>
      <c r="E108" s="60"/>
      <c r="F108" s="60"/>
      <c r="G108" s="18"/>
      <c r="H108" s="96"/>
      <c r="I108" s="96"/>
      <c r="J108" s="19"/>
      <c r="K108" s="139"/>
      <c r="L108" s="61" t="b">
        <v>0</v>
      </c>
      <c r="M108" s="61" t="b">
        <v>0</v>
      </c>
      <c r="N108" s="61" t="b">
        <v>0</v>
      </c>
      <c r="O108" s="61" t="b">
        <v>0</v>
      </c>
      <c r="P108" s="61" t="b">
        <v>0</v>
      </c>
      <c r="Q108" s="62"/>
      <c r="R108" s="61" t="b">
        <v>0</v>
      </c>
      <c r="S108" s="66"/>
      <c r="T108" s="62"/>
    </row>
    <row r="109" spans="1:20">
      <c r="A109" s="32">
        <v>106</v>
      </c>
      <c r="B109" s="18"/>
      <c r="C109" s="60"/>
      <c r="D109" s="60"/>
      <c r="E109" s="60"/>
      <c r="F109" s="60"/>
      <c r="G109" s="18"/>
      <c r="H109" s="96"/>
      <c r="I109" s="96"/>
      <c r="J109" s="19"/>
      <c r="K109" s="139"/>
      <c r="L109" s="61" t="b">
        <v>0</v>
      </c>
      <c r="M109" s="61" t="b">
        <v>0</v>
      </c>
      <c r="N109" s="61" t="b">
        <v>0</v>
      </c>
      <c r="O109" s="61" t="b">
        <v>0</v>
      </c>
      <c r="P109" s="61" t="b">
        <v>0</v>
      </c>
      <c r="Q109" s="62"/>
      <c r="R109" s="61" t="b">
        <v>0</v>
      </c>
      <c r="S109" s="66"/>
      <c r="T109" s="62"/>
    </row>
    <row r="110" spans="1:20">
      <c r="A110" s="32">
        <v>107</v>
      </c>
      <c r="B110" s="18"/>
      <c r="C110" s="60"/>
      <c r="D110" s="60"/>
      <c r="E110" s="60"/>
      <c r="F110" s="60"/>
      <c r="G110" s="18"/>
      <c r="H110" s="96"/>
      <c r="I110" s="96"/>
      <c r="J110" s="19"/>
      <c r="K110" s="139"/>
      <c r="L110" s="61" t="b">
        <v>0</v>
      </c>
      <c r="M110" s="61" t="b">
        <v>0</v>
      </c>
      <c r="N110" s="61" t="b">
        <v>0</v>
      </c>
      <c r="O110" s="61" t="b">
        <v>0</v>
      </c>
      <c r="P110" s="61" t="b">
        <v>0</v>
      </c>
      <c r="Q110" s="62"/>
      <c r="R110" s="61" t="b">
        <v>0</v>
      </c>
      <c r="S110" s="66"/>
      <c r="T110" s="62"/>
    </row>
    <row r="111" spans="1:20">
      <c r="A111" s="32">
        <v>108</v>
      </c>
      <c r="B111" s="18"/>
      <c r="C111" s="60"/>
      <c r="D111" s="60"/>
      <c r="E111" s="60"/>
      <c r="F111" s="60"/>
      <c r="G111" s="18"/>
      <c r="H111" s="96"/>
      <c r="I111" s="96"/>
      <c r="J111" s="19"/>
      <c r="K111" s="139"/>
      <c r="L111" s="61" t="b">
        <v>0</v>
      </c>
      <c r="M111" s="61" t="b">
        <v>0</v>
      </c>
      <c r="N111" s="61" t="b">
        <v>0</v>
      </c>
      <c r="O111" s="61" t="b">
        <v>0</v>
      </c>
      <c r="P111" s="61" t="b">
        <v>0</v>
      </c>
      <c r="Q111" s="62"/>
      <c r="R111" s="61" t="b">
        <v>0</v>
      </c>
      <c r="S111" s="66"/>
      <c r="T111" s="62"/>
    </row>
    <row r="112" spans="1:20">
      <c r="A112" s="32">
        <v>109</v>
      </c>
      <c r="B112" s="18"/>
      <c r="C112" s="60"/>
      <c r="D112" s="60"/>
      <c r="E112" s="60"/>
      <c r="F112" s="60"/>
      <c r="G112" s="18"/>
      <c r="H112" s="96"/>
      <c r="I112" s="96"/>
      <c r="J112" s="19"/>
      <c r="K112" s="139"/>
      <c r="L112" s="61" t="b">
        <v>0</v>
      </c>
      <c r="M112" s="61" t="b">
        <v>0</v>
      </c>
      <c r="N112" s="61" t="b">
        <v>0</v>
      </c>
      <c r="O112" s="61" t="b">
        <v>0</v>
      </c>
      <c r="P112" s="61" t="b">
        <v>0</v>
      </c>
      <c r="Q112" s="62"/>
      <c r="R112" s="61" t="b">
        <v>0</v>
      </c>
      <c r="S112" s="66"/>
      <c r="T112" s="62"/>
    </row>
    <row r="113" spans="1:20">
      <c r="A113" s="32">
        <v>110</v>
      </c>
      <c r="B113" s="18"/>
      <c r="C113" s="60"/>
      <c r="D113" s="60"/>
      <c r="E113" s="60"/>
      <c r="F113" s="60"/>
      <c r="G113" s="18"/>
      <c r="H113" s="96"/>
      <c r="I113" s="96"/>
      <c r="J113" s="19"/>
      <c r="K113" s="139"/>
      <c r="L113" s="61" t="b">
        <v>0</v>
      </c>
      <c r="M113" s="61" t="b">
        <v>0</v>
      </c>
      <c r="N113" s="61" t="b">
        <v>0</v>
      </c>
      <c r="O113" s="61" t="b">
        <v>0</v>
      </c>
      <c r="P113" s="61" t="b">
        <v>0</v>
      </c>
      <c r="Q113" s="62"/>
      <c r="R113" s="61" t="b">
        <v>0</v>
      </c>
      <c r="S113" s="66"/>
      <c r="T113" s="62"/>
    </row>
    <row r="114" spans="1:20">
      <c r="A114" s="32">
        <v>111</v>
      </c>
      <c r="B114" s="18"/>
      <c r="C114" s="60"/>
      <c r="D114" s="60"/>
      <c r="E114" s="60"/>
      <c r="F114" s="60"/>
      <c r="G114" s="18"/>
      <c r="H114" s="96"/>
      <c r="I114" s="96"/>
      <c r="J114" s="19"/>
      <c r="K114" s="139"/>
      <c r="L114" s="61" t="b">
        <v>0</v>
      </c>
      <c r="M114" s="61" t="b">
        <v>0</v>
      </c>
      <c r="N114" s="61" t="b">
        <v>0</v>
      </c>
      <c r="O114" s="61" t="b">
        <v>0</v>
      </c>
      <c r="P114" s="61" t="b">
        <v>0</v>
      </c>
      <c r="Q114" s="62"/>
      <c r="R114" s="61" t="b">
        <v>0</v>
      </c>
      <c r="S114" s="66"/>
      <c r="T114" s="62"/>
    </row>
    <row r="115" spans="1:20">
      <c r="A115" s="32">
        <v>112</v>
      </c>
      <c r="B115" s="18"/>
      <c r="C115" s="60"/>
      <c r="D115" s="60"/>
      <c r="E115" s="60"/>
      <c r="F115" s="60"/>
      <c r="G115" s="18"/>
      <c r="H115" s="96"/>
      <c r="I115" s="96"/>
      <c r="J115" s="19"/>
      <c r="K115" s="139"/>
      <c r="L115" s="61" t="b">
        <v>0</v>
      </c>
      <c r="M115" s="61" t="b">
        <v>0</v>
      </c>
      <c r="N115" s="61" t="b">
        <v>0</v>
      </c>
      <c r="O115" s="61" t="b">
        <v>0</v>
      </c>
      <c r="P115" s="61" t="b">
        <v>0</v>
      </c>
      <c r="Q115" s="62"/>
      <c r="R115" s="61" t="b">
        <v>0</v>
      </c>
      <c r="S115" s="66"/>
      <c r="T115" s="62"/>
    </row>
    <row r="116" spans="1:20">
      <c r="A116" s="32">
        <v>113</v>
      </c>
      <c r="B116" s="18"/>
      <c r="C116" s="60"/>
      <c r="D116" s="60"/>
      <c r="E116" s="60"/>
      <c r="F116" s="60"/>
      <c r="G116" s="18"/>
      <c r="H116" s="96"/>
      <c r="I116" s="96"/>
      <c r="J116" s="19"/>
      <c r="K116" s="139"/>
      <c r="L116" s="61" t="b">
        <v>0</v>
      </c>
      <c r="M116" s="61" t="b">
        <v>0</v>
      </c>
      <c r="N116" s="61" t="b">
        <v>0</v>
      </c>
      <c r="O116" s="61" t="b">
        <v>0</v>
      </c>
      <c r="P116" s="61" t="b">
        <v>0</v>
      </c>
      <c r="Q116" s="62"/>
      <c r="R116" s="61" t="b">
        <v>0</v>
      </c>
      <c r="S116" s="66"/>
      <c r="T116" s="62"/>
    </row>
    <row r="117" spans="1:20">
      <c r="A117" s="32">
        <v>114</v>
      </c>
      <c r="B117" s="18"/>
      <c r="C117" s="60"/>
      <c r="D117" s="60"/>
      <c r="E117" s="60"/>
      <c r="F117" s="60"/>
      <c r="G117" s="18"/>
      <c r="H117" s="96"/>
      <c r="I117" s="96"/>
      <c r="J117" s="19"/>
      <c r="K117" s="139"/>
      <c r="L117" s="61" t="b">
        <v>0</v>
      </c>
      <c r="M117" s="61" t="b">
        <v>0</v>
      </c>
      <c r="N117" s="61" t="b">
        <v>0</v>
      </c>
      <c r="O117" s="61" t="b">
        <v>0</v>
      </c>
      <c r="P117" s="61" t="b">
        <v>0</v>
      </c>
      <c r="Q117" s="62"/>
      <c r="R117" s="61" t="b">
        <v>0</v>
      </c>
      <c r="S117" s="66"/>
      <c r="T117" s="62"/>
    </row>
    <row r="118" spans="1:20">
      <c r="A118" s="32">
        <v>115</v>
      </c>
      <c r="B118" s="18"/>
      <c r="C118" s="60"/>
      <c r="D118" s="60"/>
      <c r="E118" s="60"/>
      <c r="F118" s="60"/>
      <c r="G118" s="18"/>
      <c r="H118" s="96"/>
      <c r="I118" s="96"/>
      <c r="J118" s="19"/>
      <c r="K118" s="139"/>
      <c r="L118" s="61" t="b">
        <v>0</v>
      </c>
      <c r="M118" s="61" t="b">
        <v>0</v>
      </c>
      <c r="N118" s="61" t="b">
        <v>0</v>
      </c>
      <c r="O118" s="61" t="b">
        <v>0</v>
      </c>
      <c r="P118" s="61" t="b">
        <v>0</v>
      </c>
      <c r="Q118" s="62"/>
      <c r="R118" s="61" t="b">
        <v>0</v>
      </c>
      <c r="S118" s="66"/>
      <c r="T118" s="62"/>
    </row>
    <row r="119" spans="1:20">
      <c r="A119" s="32">
        <v>116</v>
      </c>
      <c r="B119" s="18"/>
      <c r="C119" s="60"/>
      <c r="D119" s="60"/>
      <c r="E119" s="60"/>
      <c r="F119" s="60"/>
      <c r="G119" s="18"/>
      <c r="H119" s="96"/>
      <c r="I119" s="96"/>
      <c r="J119" s="19"/>
      <c r="K119" s="139"/>
      <c r="L119" s="61" t="b">
        <v>0</v>
      </c>
      <c r="M119" s="61" t="b">
        <v>0</v>
      </c>
      <c r="N119" s="61" t="b">
        <v>0</v>
      </c>
      <c r="O119" s="61" t="b">
        <v>0</v>
      </c>
      <c r="P119" s="61" t="b">
        <v>0</v>
      </c>
      <c r="Q119" s="62"/>
      <c r="R119" s="61" t="b">
        <v>0</v>
      </c>
      <c r="S119" s="66"/>
      <c r="T119" s="62"/>
    </row>
    <row r="120" spans="1:20">
      <c r="A120" s="32">
        <v>117</v>
      </c>
      <c r="B120" s="18"/>
      <c r="C120" s="60"/>
      <c r="D120" s="60"/>
      <c r="E120" s="60"/>
      <c r="F120" s="60"/>
      <c r="G120" s="18"/>
      <c r="H120" s="96"/>
      <c r="I120" s="96"/>
      <c r="J120" s="19"/>
      <c r="K120" s="139"/>
      <c r="L120" s="61" t="b">
        <v>0</v>
      </c>
      <c r="M120" s="61" t="b">
        <v>0</v>
      </c>
      <c r="N120" s="61" t="b">
        <v>0</v>
      </c>
      <c r="O120" s="61" t="b">
        <v>0</v>
      </c>
      <c r="P120" s="61" t="b">
        <v>0</v>
      </c>
      <c r="Q120" s="62"/>
      <c r="R120" s="61" t="b">
        <v>0</v>
      </c>
      <c r="S120" s="66"/>
      <c r="T120" s="62"/>
    </row>
    <row r="121" spans="1:20">
      <c r="A121" s="32">
        <v>118</v>
      </c>
      <c r="B121" s="18"/>
      <c r="C121" s="60"/>
      <c r="D121" s="60"/>
      <c r="E121" s="60"/>
      <c r="F121" s="60"/>
      <c r="G121" s="18"/>
      <c r="H121" s="96"/>
      <c r="I121" s="96"/>
      <c r="J121" s="19"/>
      <c r="K121" s="139"/>
      <c r="L121" s="61" t="b">
        <v>0</v>
      </c>
      <c r="M121" s="61" t="b">
        <v>0</v>
      </c>
      <c r="N121" s="61" t="b">
        <v>0</v>
      </c>
      <c r="O121" s="61" t="b">
        <v>0</v>
      </c>
      <c r="P121" s="61" t="b">
        <v>0</v>
      </c>
      <c r="Q121" s="62"/>
      <c r="R121" s="61" t="b">
        <v>0</v>
      </c>
      <c r="S121" s="66"/>
      <c r="T121" s="62"/>
    </row>
    <row r="122" spans="1:20">
      <c r="A122" s="32">
        <v>119</v>
      </c>
      <c r="B122" s="18"/>
      <c r="C122" s="60"/>
      <c r="D122" s="60"/>
      <c r="E122" s="60"/>
      <c r="F122" s="60"/>
      <c r="G122" s="18"/>
      <c r="H122" s="96"/>
      <c r="I122" s="96"/>
      <c r="J122" s="19"/>
      <c r="K122" s="139"/>
      <c r="L122" s="61" t="b">
        <v>0</v>
      </c>
      <c r="M122" s="61" t="b">
        <v>0</v>
      </c>
      <c r="N122" s="61" t="b">
        <v>0</v>
      </c>
      <c r="O122" s="61" t="b">
        <v>0</v>
      </c>
      <c r="P122" s="61" t="b">
        <v>0</v>
      </c>
      <c r="Q122" s="62"/>
      <c r="R122" s="61" t="b">
        <v>0</v>
      </c>
      <c r="S122" s="66"/>
      <c r="T122" s="62"/>
    </row>
    <row r="123" spans="1:20">
      <c r="A123" s="32">
        <v>120</v>
      </c>
      <c r="B123" s="18"/>
      <c r="C123" s="60"/>
      <c r="D123" s="60"/>
      <c r="E123" s="60"/>
      <c r="F123" s="60"/>
      <c r="G123" s="18"/>
      <c r="H123" s="96"/>
      <c r="I123" s="96"/>
      <c r="J123" s="19"/>
      <c r="K123" s="139"/>
      <c r="L123" s="61" t="b">
        <v>0</v>
      </c>
      <c r="M123" s="61" t="b">
        <v>0</v>
      </c>
      <c r="N123" s="61" t="b">
        <v>0</v>
      </c>
      <c r="O123" s="61" t="b">
        <v>0</v>
      </c>
      <c r="P123" s="61" t="b">
        <v>0</v>
      </c>
      <c r="Q123" s="62"/>
      <c r="R123" s="61" t="b">
        <v>0</v>
      </c>
      <c r="S123" s="66"/>
      <c r="T123" s="62"/>
    </row>
    <row r="124" spans="1:20">
      <c r="A124" s="32">
        <v>121</v>
      </c>
      <c r="B124" s="18"/>
      <c r="C124" s="60"/>
      <c r="D124" s="60"/>
      <c r="E124" s="60"/>
      <c r="F124" s="60"/>
      <c r="G124" s="18"/>
      <c r="H124" s="96"/>
      <c r="I124" s="96"/>
      <c r="J124" s="19"/>
      <c r="K124" s="139"/>
      <c r="L124" s="61" t="b">
        <v>0</v>
      </c>
      <c r="M124" s="61" t="b">
        <v>0</v>
      </c>
      <c r="N124" s="61" t="b">
        <v>0</v>
      </c>
      <c r="O124" s="61" t="b">
        <v>0</v>
      </c>
      <c r="P124" s="61" t="b">
        <v>0</v>
      </c>
      <c r="Q124" s="62"/>
      <c r="R124" s="61" t="b">
        <v>0</v>
      </c>
      <c r="S124" s="66"/>
      <c r="T124" s="62"/>
    </row>
    <row r="125" spans="1:20">
      <c r="A125" s="32">
        <v>122</v>
      </c>
      <c r="B125" s="18"/>
      <c r="C125" s="60"/>
      <c r="D125" s="60"/>
      <c r="E125" s="60"/>
      <c r="F125" s="60"/>
      <c r="G125" s="18"/>
      <c r="H125" s="96"/>
      <c r="I125" s="96"/>
      <c r="J125" s="19"/>
      <c r="K125" s="139"/>
      <c r="L125" s="61" t="b">
        <v>0</v>
      </c>
      <c r="M125" s="61" t="b">
        <v>0</v>
      </c>
      <c r="N125" s="61" t="b">
        <v>0</v>
      </c>
      <c r="O125" s="61" t="b">
        <v>0</v>
      </c>
      <c r="P125" s="61" t="b">
        <v>0</v>
      </c>
      <c r="Q125" s="62"/>
      <c r="R125" s="61" t="b">
        <v>0</v>
      </c>
      <c r="S125" s="66"/>
      <c r="T125" s="62"/>
    </row>
    <row r="126" spans="1:20">
      <c r="A126" s="32">
        <v>123</v>
      </c>
      <c r="B126" s="18"/>
      <c r="C126" s="60"/>
      <c r="D126" s="60"/>
      <c r="E126" s="60"/>
      <c r="F126" s="60"/>
      <c r="G126" s="18"/>
      <c r="H126" s="96"/>
      <c r="I126" s="96"/>
      <c r="J126" s="19"/>
      <c r="K126" s="139"/>
      <c r="L126" s="61" t="b">
        <v>0</v>
      </c>
      <c r="M126" s="61" t="b">
        <v>0</v>
      </c>
      <c r="N126" s="61" t="b">
        <v>0</v>
      </c>
      <c r="O126" s="61" t="b">
        <v>0</v>
      </c>
      <c r="P126" s="61" t="b">
        <v>0</v>
      </c>
      <c r="Q126" s="62"/>
      <c r="R126" s="61" t="b">
        <v>0</v>
      </c>
      <c r="S126" s="66"/>
      <c r="T126" s="62"/>
    </row>
    <row r="127" spans="1:20">
      <c r="A127" s="32">
        <v>124</v>
      </c>
      <c r="B127" s="18"/>
      <c r="C127" s="60"/>
      <c r="D127" s="60"/>
      <c r="E127" s="60"/>
      <c r="F127" s="60"/>
      <c r="G127" s="18"/>
      <c r="H127" s="96"/>
      <c r="I127" s="96"/>
      <c r="J127" s="19"/>
      <c r="K127" s="139"/>
      <c r="L127" s="61" t="b">
        <v>0</v>
      </c>
      <c r="M127" s="61" t="b">
        <v>0</v>
      </c>
      <c r="N127" s="61" t="b">
        <v>0</v>
      </c>
      <c r="O127" s="61" t="b">
        <v>0</v>
      </c>
      <c r="P127" s="61" t="b">
        <v>0</v>
      </c>
      <c r="Q127" s="62"/>
      <c r="R127" s="61" t="b">
        <v>0</v>
      </c>
      <c r="S127" s="66"/>
      <c r="T127" s="62"/>
    </row>
    <row r="128" spans="1:20">
      <c r="A128" s="32">
        <v>125</v>
      </c>
      <c r="B128" s="18"/>
      <c r="C128" s="60"/>
      <c r="D128" s="60"/>
      <c r="E128" s="60"/>
      <c r="F128" s="60"/>
      <c r="G128" s="18"/>
      <c r="H128" s="96"/>
      <c r="I128" s="96"/>
      <c r="J128" s="19"/>
      <c r="K128" s="139"/>
      <c r="L128" s="61" t="b">
        <v>0</v>
      </c>
      <c r="M128" s="61" t="b">
        <v>0</v>
      </c>
      <c r="N128" s="61" t="b">
        <v>0</v>
      </c>
      <c r="O128" s="61" t="b">
        <v>0</v>
      </c>
      <c r="P128" s="61" t="b">
        <v>0</v>
      </c>
      <c r="Q128" s="62"/>
      <c r="R128" s="61" t="b">
        <v>0</v>
      </c>
      <c r="S128" s="66"/>
      <c r="T128" s="62"/>
    </row>
    <row r="129" spans="1:20">
      <c r="A129" s="32">
        <v>126</v>
      </c>
      <c r="B129" s="18"/>
      <c r="C129" s="60"/>
      <c r="D129" s="60"/>
      <c r="E129" s="60"/>
      <c r="F129" s="60"/>
      <c r="G129" s="18"/>
      <c r="H129" s="96"/>
      <c r="I129" s="96"/>
      <c r="J129" s="19"/>
      <c r="K129" s="139"/>
      <c r="L129" s="61" t="b">
        <v>0</v>
      </c>
      <c r="M129" s="61" t="b">
        <v>0</v>
      </c>
      <c r="N129" s="61" t="b">
        <v>0</v>
      </c>
      <c r="O129" s="61" t="b">
        <v>0</v>
      </c>
      <c r="P129" s="61" t="b">
        <v>0</v>
      </c>
      <c r="Q129" s="62"/>
      <c r="R129" s="61" t="b">
        <v>0</v>
      </c>
      <c r="S129" s="66"/>
      <c r="T129" s="62"/>
    </row>
    <row r="130" spans="1:20">
      <c r="A130" s="32">
        <v>127</v>
      </c>
      <c r="B130" s="18"/>
      <c r="C130" s="60"/>
      <c r="D130" s="60"/>
      <c r="E130" s="60"/>
      <c r="F130" s="60"/>
      <c r="G130" s="18"/>
      <c r="H130" s="96"/>
      <c r="I130" s="96"/>
      <c r="J130" s="19"/>
      <c r="K130" s="139"/>
      <c r="L130" s="61" t="b">
        <v>0</v>
      </c>
      <c r="M130" s="61" t="b">
        <v>0</v>
      </c>
      <c r="N130" s="61" t="b">
        <v>0</v>
      </c>
      <c r="O130" s="61" t="b">
        <v>0</v>
      </c>
      <c r="P130" s="61" t="b">
        <v>0</v>
      </c>
      <c r="Q130" s="62"/>
      <c r="R130" s="61" t="b">
        <v>0</v>
      </c>
      <c r="S130" s="66"/>
      <c r="T130" s="62"/>
    </row>
    <row r="131" spans="1:20">
      <c r="A131" s="32">
        <v>128</v>
      </c>
      <c r="B131" s="18"/>
      <c r="C131" s="60"/>
      <c r="D131" s="60"/>
      <c r="E131" s="60"/>
      <c r="F131" s="60"/>
      <c r="G131" s="18"/>
      <c r="H131" s="96"/>
      <c r="I131" s="96"/>
      <c r="J131" s="19"/>
      <c r="K131" s="139"/>
      <c r="L131" s="61" t="b">
        <v>0</v>
      </c>
      <c r="M131" s="61" t="b">
        <v>0</v>
      </c>
      <c r="N131" s="61" t="b">
        <v>0</v>
      </c>
      <c r="O131" s="61" t="b">
        <v>0</v>
      </c>
      <c r="P131" s="61" t="b">
        <v>0</v>
      </c>
      <c r="Q131" s="62"/>
      <c r="R131" s="61" t="b">
        <v>0</v>
      </c>
      <c r="S131" s="66"/>
      <c r="T131" s="62"/>
    </row>
    <row r="132" spans="1:20">
      <c r="A132" s="32">
        <v>129</v>
      </c>
      <c r="B132" s="18"/>
      <c r="C132" s="60"/>
      <c r="D132" s="60"/>
      <c r="E132" s="60"/>
      <c r="F132" s="60"/>
      <c r="G132" s="18"/>
      <c r="H132" s="96"/>
      <c r="I132" s="96"/>
      <c r="J132" s="19"/>
      <c r="K132" s="139"/>
      <c r="L132" s="61" t="b">
        <v>0</v>
      </c>
      <c r="M132" s="61" t="b">
        <v>0</v>
      </c>
      <c r="N132" s="61" t="b">
        <v>0</v>
      </c>
      <c r="O132" s="61" t="b">
        <v>0</v>
      </c>
      <c r="P132" s="61" t="b">
        <v>0</v>
      </c>
      <c r="Q132" s="62"/>
      <c r="R132" s="61" t="b">
        <v>0</v>
      </c>
      <c r="S132" s="66"/>
      <c r="T132" s="62"/>
    </row>
    <row r="133" spans="1:20">
      <c r="A133" s="32">
        <v>130</v>
      </c>
      <c r="B133" s="18"/>
      <c r="C133" s="60"/>
      <c r="D133" s="60"/>
      <c r="E133" s="60"/>
      <c r="F133" s="60"/>
      <c r="G133" s="18"/>
      <c r="H133" s="96"/>
      <c r="I133" s="96"/>
      <c r="J133" s="19"/>
      <c r="K133" s="139"/>
      <c r="L133" s="61" t="b">
        <v>0</v>
      </c>
      <c r="M133" s="61" t="b">
        <v>0</v>
      </c>
      <c r="N133" s="61" t="b">
        <v>0</v>
      </c>
      <c r="O133" s="61" t="b">
        <v>0</v>
      </c>
      <c r="P133" s="61" t="b">
        <v>0</v>
      </c>
      <c r="Q133" s="62"/>
      <c r="R133" s="61" t="b">
        <v>0</v>
      </c>
      <c r="S133" s="66"/>
      <c r="T133" s="62"/>
    </row>
    <row r="134" spans="1:20">
      <c r="A134" s="32">
        <v>131</v>
      </c>
      <c r="B134" s="18"/>
      <c r="C134" s="60"/>
      <c r="D134" s="60"/>
      <c r="E134" s="60"/>
      <c r="F134" s="60"/>
      <c r="G134" s="18"/>
      <c r="H134" s="96"/>
      <c r="I134" s="96"/>
      <c r="J134" s="19"/>
      <c r="K134" s="139"/>
      <c r="L134" s="61" t="b">
        <v>0</v>
      </c>
      <c r="M134" s="61" t="b">
        <v>0</v>
      </c>
      <c r="N134" s="61" t="b">
        <v>0</v>
      </c>
      <c r="O134" s="61" t="b">
        <v>0</v>
      </c>
      <c r="P134" s="61" t="b">
        <v>0</v>
      </c>
      <c r="Q134" s="62"/>
      <c r="R134" s="61" t="b">
        <v>0</v>
      </c>
      <c r="S134" s="66"/>
      <c r="T134" s="62"/>
    </row>
    <row r="135" spans="1:20">
      <c r="A135" s="32">
        <v>132</v>
      </c>
      <c r="B135" s="18"/>
      <c r="C135" s="60"/>
      <c r="D135" s="60"/>
      <c r="E135" s="60"/>
      <c r="F135" s="60"/>
      <c r="G135" s="18"/>
      <c r="H135" s="96"/>
      <c r="I135" s="96"/>
      <c r="J135" s="19"/>
      <c r="K135" s="139"/>
      <c r="L135" s="61" t="b">
        <v>0</v>
      </c>
      <c r="M135" s="61" t="b">
        <v>0</v>
      </c>
      <c r="N135" s="61" t="b">
        <v>0</v>
      </c>
      <c r="O135" s="61" t="b">
        <v>0</v>
      </c>
      <c r="P135" s="61" t="b">
        <v>0</v>
      </c>
      <c r="Q135" s="62"/>
      <c r="R135" s="61" t="b">
        <v>0</v>
      </c>
      <c r="S135" s="66"/>
      <c r="T135" s="62"/>
    </row>
    <row r="136" spans="1:20">
      <c r="A136" s="32">
        <v>133</v>
      </c>
      <c r="B136" s="18"/>
      <c r="C136" s="60"/>
      <c r="D136" s="60"/>
      <c r="E136" s="60"/>
      <c r="F136" s="60"/>
      <c r="G136" s="18"/>
      <c r="H136" s="96"/>
      <c r="I136" s="96"/>
      <c r="J136" s="19"/>
      <c r="K136" s="139"/>
      <c r="L136" s="61" t="b">
        <v>0</v>
      </c>
      <c r="M136" s="61" t="b">
        <v>0</v>
      </c>
      <c r="N136" s="61" t="b">
        <v>0</v>
      </c>
      <c r="O136" s="61" t="b">
        <v>0</v>
      </c>
      <c r="P136" s="61" t="b">
        <v>0</v>
      </c>
      <c r="Q136" s="62"/>
      <c r="R136" s="61" t="b">
        <v>0</v>
      </c>
      <c r="S136" s="66"/>
      <c r="T136" s="62"/>
    </row>
    <row r="137" spans="1:20">
      <c r="A137" s="32">
        <v>134</v>
      </c>
      <c r="B137" s="18"/>
      <c r="C137" s="60"/>
      <c r="D137" s="60"/>
      <c r="E137" s="60"/>
      <c r="F137" s="60"/>
      <c r="G137" s="18"/>
      <c r="H137" s="96"/>
      <c r="I137" s="96"/>
      <c r="J137" s="19"/>
      <c r="K137" s="139"/>
      <c r="L137" s="61" t="b">
        <v>0</v>
      </c>
      <c r="M137" s="61" t="b">
        <v>0</v>
      </c>
      <c r="N137" s="61" t="b">
        <v>0</v>
      </c>
      <c r="O137" s="61" t="b">
        <v>0</v>
      </c>
      <c r="P137" s="61" t="b">
        <v>0</v>
      </c>
      <c r="Q137" s="62"/>
      <c r="R137" s="61" t="b">
        <v>0</v>
      </c>
      <c r="S137" s="66"/>
      <c r="T137" s="62"/>
    </row>
    <row r="138" spans="1:20">
      <c r="A138" s="32">
        <v>135</v>
      </c>
      <c r="B138" s="18"/>
      <c r="C138" s="60"/>
      <c r="D138" s="60"/>
      <c r="E138" s="60"/>
      <c r="F138" s="60"/>
      <c r="G138" s="18"/>
      <c r="H138" s="96"/>
      <c r="I138" s="96"/>
      <c r="J138" s="19"/>
      <c r="K138" s="139"/>
      <c r="L138" s="61" t="b">
        <v>0</v>
      </c>
      <c r="M138" s="61" t="b">
        <v>0</v>
      </c>
      <c r="N138" s="61" t="b">
        <v>0</v>
      </c>
      <c r="O138" s="61" t="b">
        <v>0</v>
      </c>
      <c r="P138" s="61" t="b">
        <v>0</v>
      </c>
      <c r="Q138" s="62"/>
      <c r="R138" s="61" t="b">
        <v>0</v>
      </c>
      <c r="S138" s="66"/>
      <c r="T138" s="62"/>
    </row>
    <row r="139" spans="1:20">
      <c r="A139" s="32">
        <v>136</v>
      </c>
      <c r="B139" s="18"/>
      <c r="C139" s="60"/>
      <c r="D139" s="60"/>
      <c r="E139" s="60"/>
      <c r="F139" s="60"/>
      <c r="G139" s="18"/>
      <c r="H139" s="96"/>
      <c r="I139" s="96"/>
      <c r="J139" s="19"/>
      <c r="K139" s="139"/>
      <c r="L139" s="61" t="b">
        <v>0</v>
      </c>
      <c r="M139" s="61" t="b">
        <v>0</v>
      </c>
      <c r="N139" s="61" t="b">
        <v>0</v>
      </c>
      <c r="O139" s="61" t="b">
        <v>0</v>
      </c>
      <c r="P139" s="61" t="b">
        <v>0</v>
      </c>
      <c r="Q139" s="62"/>
      <c r="R139" s="61" t="b">
        <v>0</v>
      </c>
      <c r="S139" s="66"/>
      <c r="T139" s="62"/>
    </row>
    <row r="140" spans="1:20">
      <c r="A140" s="32">
        <v>137</v>
      </c>
      <c r="B140" s="18"/>
      <c r="C140" s="60"/>
      <c r="D140" s="60"/>
      <c r="E140" s="60"/>
      <c r="F140" s="60"/>
      <c r="G140" s="18"/>
      <c r="H140" s="96"/>
      <c r="I140" s="96"/>
      <c r="J140" s="19"/>
      <c r="K140" s="139"/>
      <c r="L140" s="61" t="b">
        <v>0</v>
      </c>
      <c r="M140" s="61" t="b">
        <v>0</v>
      </c>
      <c r="N140" s="61" t="b">
        <v>0</v>
      </c>
      <c r="O140" s="61" t="b">
        <v>0</v>
      </c>
      <c r="P140" s="61" t="b">
        <v>0</v>
      </c>
      <c r="Q140" s="62"/>
      <c r="R140" s="61" t="b">
        <v>0</v>
      </c>
      <c r="S140" s="66"/>
      <c r="T140" s="62"/>
    </row>
    <row r="141" spans="1:20">
      <c r="A141" s="32">
        <v>138</v>
      </c>
      <c r="B141" s="18"/>
      <c r="C141" s="60"/>
      <c r="D141" s="60"/>
      <c r="E141" s="60"/>
      <c r="F141" s="60"/>
      <c r="G141" s="18"/>
      <c r="H141" s="96"/>
      <c r="I141" s="96"/>
      <c r="J141" s="19"/>
      <c r="K141" s="139"/>
      <c r="L141" s="61" t="b">
        <v>0</v>
      </c>
      <c r="M141" s="61" t="b">
        <v>0</v>
      </c>
      <c r="N141" s="61" t="b">
        <v>0</v>
      </c>
      <c r="O141" s="61" t="b">
        <v>0</v>
      </c>
      <c r="P141" s="61" t="b">
        <v>0</v>
      </c>
      <c r="Q141" s="62"/>
      <c r="R141" s="61" t="b">
        <v>0</v>
      </c>
      <c r="S141" s="66"/>
      <c r="T141" s="62"/>
    </row>
    <row r="142" spans="1:20">
      <c r="A142" s="32">
        <v>139</v>
      </c>
      <c r="B142" s="18"/>
      <c r="C142" s="60"/>
      <c r="D142" s="60"/>
      <c r="E142" s="60"/>
      <c r="F142" s="60"/>
      <c r="G142" s="18"/>
      <c r="H142" s="96"/>
      <c r="I142" s="96"/>
      <c r="J142" s="19"/>
      <c r="K142" s="139"/>
      <c r="L142" s="61" t="b">
        <v>0</v>
      </c>
      <c r="M142" s="61" t="b">
        <v>0</v>
      </c>
      <c r="N142" s="61" t="b">
        <v>0</v>
      </c>
      <c r="O142" s="61" t="b">
        <v>0</v>
      </c>
      <c r="P142" s="61" t="b">
        <v>0</v>
      </c>
      <c r="Q142" s="62"/>
      <c r="R142" s="61" t="b">
        <v>0</v>
      </c>
      <c r="S142" s="66"/>
      <c r="T142" s="62"/>
    </row>
    <row r="143" spans="1:20">
      <c r="A143" s="32">
        <v>140</v>
      </c>
      <c r="B143" s="18"/>
      <c r="C143" s="60"/>
      <c r="D143" s="60"/>
      <c r="E143" s="60"/>
      <c r="F143" s="60"/>
      <c r="G143" s="18"/>
      <c r="H143" s="96"/>
      <c r="I143" s="96"/>
      <c r="J143" s="19"/>
      <c r="K143" s="139"/>
      <c r="L143" s="61" t="b">
        <v>0</v>
      </c>
      <c r="M143" s="61" t="b">
        <v>0</v>
      </c>
      <c r="N143" s="61" t="b">
        <v>0</v>
      </c>
      <c r="O143" s="61" t="b">
        <v>0</v>
      </c>
      <c r="P143" s="61" t="b">
        <v>0</v>
      </c>
      <c r="Q143" s="62"/>
      <c r="R143" s="61" t="b">
        <v>0</v>
      </c>
      <c r="S143" s="66"/>
      <c r="T143" s="62"/>
    </row>
    <row r="144" spans="1:20">
      <c r="A144" s="32">
        <v>141</v>
      </c>
      <c r="B144" s="18"/>
      <c r="C144" s="60"/>
      <c r="D144" s="60"/>
      <c r="E144" s="60"/>
      <c r="F144" s="60"/>
      <c r="G144" s="18"/>
      <c r="H144" s="96"/>
      <c r="I144" s="96"/>
      <c r="J144" s="19"/>
      <c r="K144" s="139"/>
      <c r="L144" s="61" t="b">
        <v>0</v>
      </c>
      <c r="M144" s="61" t="b">
        <v>0</v>
      </c>
      <c r="N144" s="61" t="b">
        <v>0</v>
      </c>
      <c r="O144" s="61" t="b">
        <v>0</v>
      </c>
      <c r="P144" s="61" t="b">
        <v>0</v>
      </c>
      <c r="Q144" s="62"/>
      <c r="R144" s="61" t="b">
        <v>0</v>
      </c>
      <c r="S144" s="66"/>
      <c r="T144" s="62"/>
    </row>
    <row r="145" spans="1:20">
      <c r="A145" s="32">
        <v>142</v>
      </c>
      <c r="B145" s="18"/>
      <c r="C145" s="60"/>
      <c r="D145" s="60"/>
      <c r="E145" s="60"/>
      <c r="F145" s="60"/>
      <c r="G145" s="18"/>
      <c r="H145" s="96"/>
      <c r="I145" s="96"/>
      <c r="J145" s="19"/>
      <c r="K145" s="139"/>
      <c r="L145" s="61" t="b">
        <v>0</v>
      </c>
      <c r="M145" s="61" t="b">
        <v>0</v>
      </c>
      <c r="N145" s="61" t="b">
        <v>0</v>
      </c>
      <c r="O145" s="61" t="b">
        <v>0</v>
      </c>
      <c r="P145" s="61" t="b">
        <v>0</v>
      </c>
      <c r="Q145" s="62"/>
      <c r="R145" s="61" t="b">
        <v>0</v>
      </c>
      <c r="S145" s="66"/>
      <c r="T145" s="62"/>
    </row>
    <row r="146" spans="1:20">
      <c r="A146" s="32">
        <v>143</v>
      </c>
      <c r="B146" s="18"/>
      <c r="C146" s="60"/>
      <c r="D146" s="60"/>
      <c r="E146" s="60"/>
      <c r="F146" s="60"/>
      <c r="G146" s="18"/>
      <c r="H146" s="96"/>
      <c r="I146" s="96"/>
      <c r="J146" s="19"/>
      <c r="K146" s="139"/>
      <c r="L146" s="61" t="b">
        <v>0</v>
      </c>
      <c r="M146" s="61" t="b">
        <v>0</v>
      </c>
      <c r="N146" s="61" t="b">
        <v>0</v>
      </c>
      <c r="O146" s="61" t="b">
        <v>0</v>
      </c>
      <c r="P146" s="61" t="b">
        <v>0</v>
      </c>
      <c r="Q146" s="62"/>
      <c r="R146" s="61" t="b">
        <v>0</v>
      </c>
      <c r="S146" s="66"/>
      <c r="T146" s="62"/>
    </row>
    <row r="147" spans="1:20">
      <c r="A147" s="32">
        <v>144</v>
      </c>
      <c r="B147" s="18"/>
      <c r="C147" s="60"/>
      <c r="D147" s="60"/>
      <c r="E147" s="60"/>
      <c r="F147" s="60"/>
      <c r="G147" s="18"/>
      <c r="H147" s="96"/>
      <c r="I147" s="96"/>
      <c r="J147" s="19"/>
      <c r="K147" s="139"/>
      <c r="L147" s="61" t="b">
        <v>0</v>
      </c>
      <c r="M147" s="61" t="b">
        <v>0</v>
      </c>
      <c r="N147" s="61" t="b">
        <v>0</v>
      </c>
      <c r="O147" s="61" t="b">
        <v>0</v>
      </c>
      <c r="P147" s="61" t="b">
        <v>0</v>
      </c>
      <c r="Q147" s="62"/>
      <c r="R147" s="61" t="b">
        <v>0</v>
      </c>
      <c r="S147" s="66"/>
      <c r="T147" s="62"/>
    </row>
    <row r="148" spans="1:20">
      <c r="A148" s="32">
        <v>145</v>
      </c>
      <c r="B148" s="18"/>
      <c r="C148" s="60"/>
      <c r="D148" s="60"/>
      <c r="E148" s="60"/>
      <c r="F148" s="60"/>
      <c r="G148" s="18"/>
      <c r="H148" s="96"/>
      <c r="I148" s="96"/>
      <c r="J148" s="19"/>
      <c r="K148" s="139"/>
      <c r="L148" s="61" t="b">
        <v>0</v>
      </c>
      <c r="M148" s="61" t="b">
        <v>0</v>
      </c>
      <c r="N148" s="61" t="b">
        <v>0</v>
      </c>
      <c r="O148" s="61" t="b">
        <v>0</v>
      </c>
      <c r="P148" s="61" t="b">
        <v>0</v>
      </c>
      <c r="Q148" s="62"/>
      <c r="R148" s="61" t="b">
        <v>0</v>
      </c>
      <c r="S148" s="66"/>
      <c r="T148" s="62"/>
    </row>
    <row r="149" spans="1:20">
      <c r="A149" s="32">
        <v>146</v>
      </c>
      <c r="B149" s="18"/>
      <c r="C149" s="60"/>
      <c r="D149" s="60"/>
      <c r="E149" s="60"/>
      <c r="F149" s="60"/>
      <c r="G149" s="18"/>
      <c r="H149" s="96"/>
      <c r="I149" s="96"/>
      <c r="J149" s="19"/>
      <c r="K149" s="139"/>
      <c r="L149" s="61" t="b">
        <v>0</v>
      </c>
      <c r="M149" s="61" t="b">
        <v>0</v>
      </c>
      <c r="N149" s="61" t="b">
        <v>0</v>
      </c>
      <c r="O149" s="61" t="b">
        <v>0</v>
      </c>
      <c r="P149" s="61" t="b">
        <v>0</v>
      </c>
      <c r="Q149" s="62"/>
      <c r="R149" s="61" t="b">
        <v>0</v>
      </c>
      <c r="S149" s="66"/>
      <c r="T149" s="62"/>
    </row>
    <row r="150" spans="1:20">
      <c r="A150" s="32">
        <v>147</v>
      </c>
      <c r="B150" s="18"/>
      <c r="C150" s="60"/>
      <c r="D150" s="60"/>
      <c r="E150" s="60"/>
      <c r="F150" s="60"/>
      <c r="G150" s="18"/>
      <c r="H150" s="96"/>
      <c r="I150" s="96"/>
      <c r="J150" s="19"/>
      <c r="K150" s="139"/>
      <c r="L150" s="61" t="b">
        <v>0</v>
      </c>
      <c r="M150" s="61" t="b">
        <v>0</v>
      </c>
      <c r="N150" s="61" t="b">
        <v>0</v>
      </c>
      <c r="O150" s="61" t="b">
        <v>0</v>
      </c>
      <c r="P150" s="61" t="b">
        <v>0</v>
      </c>
      <c r="Q150" s="62"/>
      <c r="R150" s="61" t="b">
        <v>0</v>
      </c>
      <c r="S150" s="66"/>
      <c r="T150" s="62"/>
    </row>
    <row r="151" spans="1:20">
      <c r="A151" s="32">
        <v>148</v>
      </c>
      <c r="B151" s="18"/>
      <c r="C151" s="60"/>
      <c r="D151" s="60"/>
      <c r="E151" s="60"/>
      <c r="F151" s="60"/>
      <c r="G151" s="18"/>
      <c r="H151" s="96"/>
      <c r="I151" s="96"/>
      <c r="J151" s="19"/>
      <c r="K151" s="139"/>
      <c r="L151" s="61" t="b">
        <v>0</v>
      </c>
      <c r="M151" s="61" t="b">
        <v>0</v>
      </c>
      <c r="N151" s="61" t="b">
        <v>0</v>
      </c>
      <c r="O151" s="61" t="b">
        <v>0</v>
      </c>
      <c r="P151" s="61" t="b">
        <v>0</v>
      </c>
      <c r="Q151" s="62"/>
      <c r="R151" s="61" t="b">
        <v>0</v>
      </c>
      <c r="S151" s="66"/>
      <c r="T151" s="62"/>
    </row>
    <row r="152" spans="1:20">
      <c r="A152" s="32">
        <v>149</v>
      </c>
      <c r="B152" s="18"/>
      <c r="C152" s="60"/>
      <c r="D152" s="60"/>
      <c r="E152" s="60"/>
      <c r="F152" s="60"/>
      <c r="G152" s="18"/>
      <c r="H152" s="96"/>
      <c r="I152" s="96"/>
      <c r="J152" s="19"/>
      <c r="K152" s="139"/>
      <c r="L152" s="61" t="b">
        <v>0</v>
      </c>
      <c r="M152" s="61" t="b">
        <v>0</v>
      </c>
      <c r="N152" s="61" t="b">
        <v>0</v>
      </c>
      <c r="O152" s="61" t="b">
        <v>0</v>
      </c>
      <c r="P152" s="61" t="b">
        <v>0</v>
      </c>
      <c r="Q152" s="62"/>
      <c r="R152" s="61" t="b">
        <v>0</v>
      </c>
      <c r="S152" s="66"/>
      <c r="T152" s="62"/>
    </row>
    <row r="153" spans="1:20">
      <c r="A153" s="32">
        <v>150</v>
      </c>
      <c r="B153" s="18"/>
      <c r="C153" s="60"/>
      <c r="D153" s="60"/>
      <c r="E153" s="60"/>
      <c r="F153" s="60"/>
      <c r="G153" s="18"/>
      <c r="H153" s="96"/>
      <c r="I153" s="96"/>
      <c r="J153" s="19"/>
      <c r="K153" s="139"/>
      <c r="L153" s="61" t="b">
        <v>0</v>
      </c>
      <c r="M153" s="61" t="b">
        <v>0</v>
      </c>
      <c r="N153" s="61" t="b">
        <v>0</v>
      </c>
      <c r="O153" s="61" t="b">
        <v>0</v>
      </c>
      <c r="P153" s="61" t="b">
        <v>0</v>
      </c>
      <c r="Q153" s="62"/>
      <c r="R153" s="61" t="b">
        <v>0</v>
      </c>
      <c r="S153" s="66"/>
      <c r="T153" s="62"/>
    </row>
    <row r="154" spans="1:20">
      <c r="A154" s="32">
        <v>151</v>
      </c>
      <c r="B154" s="18"/>
      <c r="C154" s="60"/>
      <c r="D154" s="60"/>
      <c r="E154" s="60"/>
      <c r="F154" s="60"/>
      <c r="G154" s="18"/>
      <c r="H154" s="96"/>
      <c r="I154" s="96"/>
      <c r="J154" s="19"/>
      <c r="K154" s="139"/>
      <c r="L154" s="61" t="b">
        <v>0</v>
      </c>
      <c r="M154" s="61" t="b">
        <v>0</v>
      </c>
      <c r="N154" s="61" t="b">
        <v>0</v>
      </c>
      <c r="O154" s="61" t="b">
        <v>0</v>
      </c>
      <c r="P154" s="61" t="b">
        <v>0</v>
      </c>
      <c r="Q154" s="62"/>
      <c r="R154" s="61" t="b">
        <v>0</v>
      </c>
      <c r="S154" s="66"/>
      <c r="T154" s="62"/>
    </row>
    <row r="155" spans="1:20">
      <c r="A155" s="32">
        <v>152</v>
      </c>
      <c r="B155" s="18"/>
      <c r="C155" s="60"/>
      <c r="D155" s="60"/>
      <c r="E155" s="60"/>
      <c r="F155" s="60"/>
      <c r="G155" s="18"/>
      <c r="H155" s="96"/>
      <c r="I155" s="96"/>
      <c r="J155" s="19"/>
      <c r="K155" s="139"/>
      <c r="L155" s="61" t="b">
        <v>0</v>
      </c>
      <c r="M155" s="61" t="b">
        <v>0</v>
      </c>
      <c r="N155" s="61" t="b">
        <v>0</v>
      </c>
      <c r="O155" s="61" t="b">
        <v>0</v>
      </c>
      <c r="P155" s="61" t="b">
        <v>0</v>
      </c>
      <c r="Q155" s="62"/>
      <c r="R155" s="61" t="b">
        <v>0</v>
      </c>
      <c r="S155" s="66"/>
      <c r="T155" s="62"/>
    </row>
    <row r="156" spans="1:20">
      <c r="A156" s="32">
        <v>153</v>
      </c>
      <c r="B156" s="18"/>
      <c r="C156" s="60"/>
      <c r="D156" s="60"/>
      <c r="E156" s="60"/>
      <c r="F156" s="60"/>
      <c r="G156" s="18"/>
      <c r="H156" s="96"/>
      <c r="I156" s="96"/>
      <c r="J156" s="19"/>
      <c r="K156" s="139"/>
      <c r="L156" s="61" t="b">
        <v>0</v>
      </c>
      <c r="M156" s="61" t="b">
        <v>0</v>
      </c>
      <c r="N156" s="61" t="b">
        <v>0</v>
      </c>
      <c r="O156" s="61" t="b">
        <v>0</v>
      </c>
      <c r="P156" s="61" t="b">
        <v>0</v>
      </c>
      <c r="Q156" s="62"/>
      <c r="R156" s="61" t="b">
        <v>0</v>
      </c>
      <c r="S156" s="66"/>
      <c r="T156" s="62"/>
    </row>
    <row r="157" spans="1:20">
      <c r="A157" s="32">
        <v>154</v>
      </c>
      <c r="B157" s="18"/>
      <c r="C157" s="60"/>
      <c r="D157" s="60"/>
      <c r="E157" s="60"/>
      <c r="F157" s="60"/>
      <c r="G157" s="18"/>
      <c r="H157" s="96"/>
      <c r="I157" s="96"/>
      <c r="J157" s="19"/>
      <c r="K157" s="139"/>
      <c r="L157" s="61" t="b">
        <v>0</v>
      </c>
      <c r="M157" s="61" t="b">
        <v>0</v>
      </c>
      <c r="N157" s="61" t="b">
        <v>0</v>
      </c>
      <c r="O157" s="61" t="b">
        <v>0</v>
      </c>
      <c r="P157" s="61" t="b">
        <v>0</v>
      </c>
      <c r="Q157" s="62"/>
      <c r="R157" s="61" t="b">
        <v>0</v>
      </c>
      <c r="S157" s="66"/>
      <c r="T157" s="62"/>
    </row>
    <row r="158" spans="1:20">
      <c r="A158" s="32">
        <v>155</v>
      </c>
      <c r="B158" s="18"/>
      <c r="C158" s="60"/>
      <c r="D158" s="60"/>
      <c r="E158" s="60"/>
      <c r="F158" s="60"/>
      <c r="G158" s="18"/>
      <c r="H158" s="96"/>
      <c r="I158" s="96"/>
      <c r="J158" s="19"/>
      <c r="K158" s="139"/>
      <c r="L158" s="61" t="b">
        <v>0</v>
      </c>
      <c r="M158" s="61" t="b">
        <v>0</v>
      </c>
      <c r="N158" s="61" t="b">
        <v>0</v>
      </c>
      <c r="O158" s="61" t="b">
        <v>0</v>
      </c>
      <c r="P158" s="61" t="b">
        <v>0</v>
      </c>
      <c r="Q158" s="62"/>
      <c r="R158" s="61" t="b">
        <v>0</v>
      </c>
      <c r="S158" s="66"/>
      <c r="T158" s="62"/>
    </row>
    <row r="159" spans="1:20">
      <c r="A159" s="32">
        <v>156</v>
      </c>
      <c r="B159" s="18"/>
      <c r="C159" s="60"/>
      <c r="D159" s="60"/>
      <c r="E159" s="60"/>
      <c r="F159" s="60"/>
      <c r="G159" s="18"/>
      <c r="H159" s="96"/>
      <c r="I159" s="96"/>
      <c r="J159" s="19"/>
      <c r="K159" s="139"/>
      <c r="L159" s="61" t="b">
        <v>0</v>
      </c>
      <c r="M159" s="61" t="b">
        <v>0</v>
      </c>
      <c r="N159" s="61" t="b">
        <v>0</v>
      </c>
      <c r="O159" s="61" t="b">
        <v>0</v>
      </c>
      <c r="P159" s="61" t="b">
        <v>0</v>
      </c>
      <c r="Q159" s="62"/>
      <c r="R159" s="61" t="b">
        <v>0</v>
      </c>
      <c r="S159" s="66"/>
      <c r="T159" s="62"/>
    </row>
    <row r="160" spans="1:20">
      <c r="A160" s="32">
        <v>157</v>
      </c>
      <c r="B160" s="18"/>
      <c r="C160" s="60"/>
      <c r="D160" s="60"/>
      <c r="E160" s="60"/>
      <c r="F160" s="60"/>
      <c r="G160" s="18"/>
      <c r="H160" s="96"/>
      <c r="I160" s="96"/>
      <c r="J160" s="19"/>
      <c r="K160" s="139"/>
      <c r="L160" s="61" t="b">
        <v>0</v>
      </c>
      <c r="M160" s="61" t="b">
        <v>0</v>
      </c>
      <c r="N160" s="61" t="b">
        <v>0</v>
      </c>
      <c r="O160" s="61" t="b">
        <v>0</v>
      </c>
      <c r="P160" s="61" t="b">
        <v>0</v>
      </c>
      <c r="Q160" s="62"/>
      <c r="R160" s="61" t="b">
        <v>0</v>
      </c>
      <c r="S160" s="66"/>
      <c r="T160" s="62"/>
    </row>
    <row r="161" spans="1:20">
      <c r="A161" s="32">
        <v>158</v>
      </c>
      <c r="B161" s="18"/>
      <c r="C161" s="60"/>
      <c r="D161" s="60"/>
      <c r="E161" s="60"/>
      <c r="F161" s="60"/>
      <c r="G161" s="18"/>
      <c r="H161" s="96"/>
      <c r="I161" s="96"/>
      <c r="J161" s="19"/>
      <c r="K161" s="139"/>
      <c r="L161" s="61" t="b">
        <v>0</v>
      </c>
      <c r="M161" s="61" t="b">
        <v>0</v>
      </c>
      <c r="N161" s="61" t="b">
        <v>0</v>
      </c>
      <c r="O161" s="61" t="b">
        <v>0</v>
      </c>
      <c r="P161" s="61" t="b">
        <v>0</v>
      </c>
      <c r="Q161" s="62"/>
      <c r="R161" s="61" t="b">
        <v>0</v>
      </c>
      <c r="S161" s="66"/>
      <c r="T161" s="62"/>
    </row>
    <row r="162" spans="1:20">
      <c r="A162" s="32">
        <v>159</v>
      </c>
      <c r="B162" s="18"/>
      <c r="C162" s="60"/>
      <c r="D162" s="60"/>
      <c r="E162" s="60"/>
      <c r="F162" s="60"/>
      <c r="G162" s="18"/>
      <c r="H162" s="96"/>
      <c r="I162" s="96"/>
      <c r="J162" s="19"/>
      <c r="K162" s="139"/>
      <c r="L162" s="61" t="b">
        <v>0</v>
      </c>
      <c r="M162" s="61" t="b">
        <v>0</v>
      </c>
      <c r="N162" s="61" t="b">
        <v>0</v>
      </c>
      <c r="O162" s="61" t="b">
        <v>0</v>
      </c>
      <c r="P162" s="61" t="b">
        <v>0</v>
      </c>
      <c r="Q162" s="62"/>
      <c r="R162" s="61" t="b">
        <v>0</v>
      </c>
      <c r="S162" s="66"/>
      <c r="T162" s="62"/>
    </row>
    <row r="163" spans="1:20">
      <c r="A163" s="32">
        <v>160</v>
      </c>
      <c r="B163" s="18"/>
      <c r="C163" s="60"/>
      <c r="D163" s="60"/>
      <c r="E163" s="60"/>
      <c r="F163" s="60"/>
      <c r="G163" s="18"/>
      <c r="H163" s="96"/>
      <c r="I163" s="96"/>
      <c r="J163" s="19"/>
      <c r="K163" s="139"/>
      <c r="L163" s="61" t="b">
        <v>0</v>
      </c>
      <c r="M163" s="61" t="b">
        <v>0</v>
      </c>
      <c r="N163" s="61" t="b">
        <v>0</v>
      </c>
      <c r="O163" s="61" t="b">
        <v>0</v>
      </c>
      <c r="P163" s="61" t="b">
        <v>0</v>
      </c>
      <c r="Q163" s="62"/>
      <c r="R163" s="61" t="b">
        <v>0</v>
      </c>
      <c r="S163" s="66"/>
      <c r="T163" s="62"/>
    </row>
    <row r="164" spans="1:20">
      <c r="A164" s="32">
        <v>161</v>
      </c>
      <c r="B164" s="18"/>
      <c r="C164" s="60"/>
      <c r="D164" s="60"/>
      <c r="E164" s="60"/>
      <c r="F164" s="60"/>
      <c r="G164" s="18"/>
      <c r="H164" s="96"/>
      <c r="I164" s="96"/>
      <c r="J164" s="19"/>
      <c r="K164" s="139"/>
      <c r="L164" s="61" t="b">
        <v>0</v>
      </c>
      <c r="M164" s="61" t="b">
        <v>0</v>
      </c>
      <c r="N164" s="61" t="b">
        <v>0</v>
      </c>
      <c r="O164" s="61" t="b">
        <v>0</v>
      </c>
      <c r="P164" s="61" t="b">
        <v>0</v>
      </c>
      <c r="Q164" s="62"/>
      <c r="R164" s="61" t="b">
        <v>0</v>
      </c>
      <c r="S164" s="66"/>
      <c r="T164" s="62"/>
    </row>
    <row r="165" spans="1:20">
      <c r="A165" s="32">
        <v>162</v>
      </c>
      <c r="B165" s="18"/>
      <c r="C165" s="60"/>
      <c r="D165" s="60"/>
      <c r="E165" s="60"/>
      <c r="F165" s="60"/>
      <c r="G165" s="18"/>
      <c r="H165" s="96"/>
      <c r="I165" s="96"/>
      <c r="J165" s="19"/>
      <c r="K165" s="139"/>
      <c r="L165" s="61" t="b">
        <v>0</v>
      </c>
      <c r="M165" s="61" t="b">
        <v>0</v>
      </c>
      <c r="N165" s="61" t="b">
        <v>0</v>
      </c>
      <c r="O165" s="61" t="b">
        <v>0</v>
      </c>
      <c r="P165" s="61" t="b">
        <v>0</v>
      </c>
      <c r="Q165" s="62"/>
      <c r="R165" s="61" t="b">
        <v>0</v>
      </c>
      <c r="S165" s="66"/>
      <c r="T165" s="62"/>
    </row>
    <row r="166" spans="1:20">
      <c r="A166" s="32">
        <v>163</v>
      </c>
      <c r="B166" s="18"/>
      <c r="C166" s="60"/>
      <c r="D166" s="60"/>
      <c r="E166" s="60"/>
      <c r="F166" s="60"/>
      <c r="G166" s="18"/>
      <c r="H166" s="96"/>
      <c r="I166" s="96"/>
      <c r="J166" s="19"/>
      <c r="K166" s="139"/>
      <c r="L166" s="61" t="b">
        <v>0</v>
      </c>
      <c r="M166" s="61" t="b">
        <v>0</v>
      </c>
      <c r="N166" s="61" t="b">
        <v>0</v>
      </c>
      <c r="O166" s="61" t="b">
        <v>0</v>
      </c>
      <c r="P166" s="61" t="b">
        <v>0</v>
      </c>
      <c r="Q166" s="62"/>
      <c r="R166" s="61" t="b">
        <v>0</v>
      </c>
      <c r="S166" s="66"/>
      <c r="T166" s="62"/>
    </row>
    <row r="167" spans="1:20">
      <c r="A167" s="32">
        <v>164</v>
      </c>
      <c r="B167" s="18"/>
      <c r="C167" s="60"/>
      <c r="D167" s="60"/>
      <c r="E167" s="60"/>
      <c r="F167" s="60"/>
      <c r="G167" s="18"/>
      <c r="H167" s="96"/>
      <c r="I167" s="96"/>
      <c r="J167" s="19"/>
      <c r="K167" s="139"/>
      <c r="L167" s="61" t="b">
        <v>0</v>
      </c>
      <c r="M167" s="61" t="b">
        <v>0</v>
      </c>
      <c r="N167" s="61" t="b">
        <v>0</v>
      </c>
      <c r="O167" s="61" t="b">
        <v>0</v>
      </c>
      <c r="P167" s="61" t="b">
        <v>0</v>
      </c>
      <c r="Q167" s="62"/>
      <c r="R167" s="61" t="b">
        <v>0</v>
      </c>
      <c r="S167" s="66"/>
      <c r="T167" s="62"/>
    </row>
    <row r="168" spans="1:20">
      <c r="A168" s="32">
        <v>165</v>
      </c>
      <c r="B168" s="18"/>
      <c r="C168" s="60"/>
      <c r="D168" s="60"/>
      <c r="E168" s="60"/>
      <c r="F168" s="60"/>
      <c r="G168" s="18"/>
      <c r="H168" s="96"/>
      <c r="I168" s="96"/>
      <c r="J168" s="19"/>
      <c r="K168" s="139"/>
      <c r="L168" s="61" t="b">
        <v>0</v>
      </c>
      <c r="M168" s="61" t="b">
        <v>0</v>
      </c>
      <c r="N168" s="61" t="b">
        <v>0</v>
      </c>
      <c r="O168" s="61" t="b">
        <v>0</v>
      </c>
      <c r="P168" s="61" t="b">
        <v>0</v>
      </c>
      <c r="Q168" s="62"/>
      <c r="R168" s="61" t="b">
        <v>0</v>
      </c>
      <c r="S168" s="66"/>
      <c r="T168" s="62"/>
    </row>
    <row r="169" spans="1:20">
      <c r="A169" s="32">
        <v>166</v>
      </c>
      <c r="B169" s="18"/>
      <c r="C169" s="60"/>
      <c r="D169" s="60"/>
      <c r="E169" s="60"/>
      <c r="F169" s="60"/>
      <c r="G169" s="18"/>
      <c r="H169" s="96"/>
      <c r="I169" s="96"/>
      <c r="J169" s="19"/>
      <c r="K169" s="139"/>
      <c r="L169" s="61" t="b">
        <v>0</v>
      </c>
      <c r="M169" s="61" t="b">
        <v>0</v>
      </c>
      <c r="N169" s="61" t="b">
        <v>0</v>
      </c>
      <c r="O169" s="61" t="b">
        <v>0</v>
      </c>
      <c r="P169" s="61" t="b">
        <v>0</v>
      </c>
      <c r="Q169" s="62"/>
      <c r="R169" s="61" t="b">
        <v>0</v>
      </c>
      <c r="S169" s="66"/>
      <c r="T169" s="62"/>
    </row>
    <row r="170" spans="1:20">
      <c r="A170" s="32">
        <v>167</v>
      </c>
      <c r="B170" s="18"/>
      <c r="C170" s="60"/>
      <c r="D170" s="60"/>
      <c r="E170" s="60"/>
      <c r="F170" s="60"/>
      <c r="G170" s="18"/>
      <c r="H170" s="96"/>
      <c r="I170" s="96"/>
      <c r="J170" s="19"/>
      <c r="K170" s="139"/>
      <c r="L170" s="61" t="b">
        <v>0</v>
      </c>
      <c r="M170" s="61" t="b">
        <v>0</v>
      </c>
      <c r="N170" s="61" t="b">
        <v>0</v>
      </c>
      <c r="O170" s="61" t="b">
        <v>0</v>
      </c>
      <c r="P170" s="61" t="b">
        <v>0</v>
      </c>
      <c r="Q170" s="62"/>
      <c r="R170" s="61" t="b">
        <v>0</v>
      </c>
      <c r="S170" s="66"/>
      <c r="T170" s="62"/>
    </row>
    <row r="171" spans="1:20">
      <c r="A171" s="32">
        <v>168</v>
      </c>
      <c r="B171" s="18"/>
      <c r="C171" s="60"/>
      <c r="D171" s="60"/>
      <c r="E171" s="60"/>
      <c r="F171" s="60"/>
      <c r="G171" s="18"/>
      <c r="H171" s="96"/>
      <c r="I171" s="96"/>
      <c r="J171" s="19"/>
      <c r="K171" s="139"/>
      <c r="L171" s="61" t="b">
        <v>0</v>
      </c>
      <c r="M171" s="61" t="b">
        <v>0</v>
      </c>
      <c r="N171" s="61" t="b">
        <v>0</v>
      </c>
      <c r="O171" s="61" t="b">
        <v>0</v>
      </c>
      <c r="P171" s="61" t="b">
        <v>0</v>
      </c>
      <c r="Q171" s="62"/>
      <c r="R171" s="61" t="b">
        <v>0</v>
      </c>
      <c r="S171" s="66"/>
      <c r="T171" s="62"/>
    </row>
    <row r="172" spans="1:20">
      <c r="A172" s="32">
        <v>169</v>
      </c>
      <c r="B172" s="18"/>
      <c r="C172" s="60"/>
      <c r="D172" s="60"/>
      <c r="E172" s="60"/>
      <c r="F172" s="60"/>
      <c r="G172" s="18"/>
      <c r="H172" s="96"/>
      <c r="I172" s="96"/>
      <c r="J172" s="19"/>
      <c r="K172" s="139"/>
      <c r="L172" s="61" t="b">
        <v>0</v>
      </c>
      <c r="M172" s="61" t="b">
        <v>0</v>
      </c>
      <c r="N172" s="61" t="b">
        <v>0</v>
      </c>
      <c r="O172" s="61" t="b">
        <v>0</v>
      </c>
      <c r="P172" s="61" t="b">
        <v>0</v>
      </c>
      <c r="Q172" s="62"/>
      <c r="R172" s="61" t="b">
        <v>0</v>
      </c>
      <c r="S172" s="66"/>
      <c r="T172" s="62"/>
    </row>
    <row r="173" spans="1:20">
      <c r="A173" s="32">
        <v>170</v>
      </c>
      <c r="B173" s="18"/>
      <c r="C173" s="60"/>
      <c r="D173" s="60"/>
      <c r="E173" s="60"/>
      <c r="F173" s="60"/>
      <c r="G173" s="18"/>
      <c r="H173" s="96"/>
      <c r="I173" s="96"/>
      <c r="J173" s="19"/>
      <c r="K173" s="139"/>
      <c r="L173" s="61" t="b">
        <v>0</v>
      </c>
      <c r="M173" s="61" t="b">
        <v>0</v>
      </c>
      <c r="N173" s="61" t="b">
        <v>0</v>
      </c>
      <c r="O173" s="61" t="b">
        <v>0</v>
      </c>
      <c r="P173" s="61" t="b">
        <v>0</v>
      </c>
      <c r="Q173" s="62"/>
      <c r="R173" s="61" t="b">
        <v>0</v>
      </c>
      <c r="S173" s="66"/>
      <c r="T173" s="62"/>
    </row>
    <row r="174" spans="1:20">
      <c r="A174" s="32">
        <v>171</v>
      </c>
      <c r="B174" s="18"/>
      <c r="C174" s="60"/>
      <c r="D174" s="60"/>
      <c r="E174" s="60"/>
      <c r="F174" s="60"/>
      <c r="G174" s="18"/>
      <c r="H174" s="96"/>
      <c r="I174" s="96"/>
      <c r="J174" s="19"/>
      <c r="K174" s="139"/>
      <c r="L174" s="61" t="b">
        <v>0</v>
      </c>
      <c r="M174" s="61" t="b">
        <v>0</v>
      </c>
      <c r="N174" s="61" t="b">
        <v>0</v>
      </c>
      <c r="O174" s="61" t="b">
        <v>0</v>
      </c>
      <c r="P174" s="61" t="b">
        <v>0</v>
      </c>
      <c r="Q174" s="62"/>
      <c r="R174" s="61" t="b">
        <v>0</v>
      </c>
      <c r="S174" s="66"/>
      <c r="T174" s="62"/>
    </row>
    <row r="175" spans="1:20">
      <c r="A175" s="32">
        <v>172</v>
      </c>
      <c r="B175" s="18"/>
      <c r="C175" s="60"/>
      <c r="D175" s="60"/>
      <c r="E175" s="60"/>
      <c r="F175" s="60"/>
      <c r="G175" s="18"/>
      <c r="H175" s="96"/>
      <c r="I175" s="96"/>
      <c r="J175" s="19"/>
      <c r="K175" s="139"/>
      <c r="L175" s="61" t="b">
        <v>0</v>
      </c>
      <c r="M175" s="61" t="b">
        <v>0</v>
      </c>
      <c r="N175" s="61" t="b">
        <v>0</v>
      </c>
      <c r="O175" s="61" t="b">
        <v>0</v>
      </c>
      <c r="P175" s="61" t="b">
        <v>0</v>
      </c>
      <c r="Q175" s="62"/>
      <c r="R175" s="61" t="b">
        <v>0</v>
      </c>
      <c r="S175" s="66"/>
      <c r="T175" s="62"/>
    </row>
    <row r="176" spans="1:20">
      <c r="A176" s="32">
        <v>173</v>
      </c>
      <c r="B176" s="18"/>
      <c r="C176" s="60"/>
      <c r="D176" s="60"/>
      <c r="E176" s="60"/>
      <c r="F176" s="60"/>
      <c r="G176" s="18"/>
      <c r="H176" s="96"/>
      <c r="I176" s="96"/>
      <c r="J176" s="19"/>
      <c r="K176" s="139"/>
      <c r="L176" s="61" t="b">
        <v>0</v>
      </c>
      <c r="M176" s="61" t="b">
        <v>0</v>
      </c>
      <c r="N176" s="61" t="b">
        <v>0</v>
      </c>
      <c r="O176" s="61" t="b">
        <v>0</v>
      </c>
      <c r="P176" s="61" t="b">
        <v>0</v>
      </c>
      <c r="Q176" s="62"/>
      <c r="R176" s="61" t="b">
        <v>0</v>
      </c>
      <c r="S176" s="66"/>
      <c r="T176" s="62"/>
    </row>
    <row r="177" spans="1:20">
      <c r="A177" s="32">
        <v>174</v>
      </c>
      <c r="B177" s="18"/>
      <c r="C177" s="60"/>
      <c r="D177" s="60"/>
      <c r="E177" s="60"/>
      <c r="F177" s="60"/>
      <c r="G177" s="18"/>
      <c r="H177" s="96"/>
      <c r="I177" s="96"/>
      <c r="J177" s="19"/>
      <c r="K177" s="139"/>
      <c r="L177" s="61" t="b">
        <v>0</v>
      </c>
      <c r="M177" s="61" t="b">
        <v>0</v>
      </c>
      <c r="N177" s="61" t="b">
        <v>0</v>
      </c>
      <c r="O177" s="61" t="b">
        <v>0</v>
      </c>
      <c r="P177" s="61" t="b">
        <v>0</v>
      </c>
      <c r="Q177" s="62"/>
      <c r="R177" s="61" t="b">
        <v>0</v>
      </c>
      <c r="S177" s="66"/>
      <c r="T177" s="62"/>
    </row>
    <row r="178" spans="1:20">
      <c r="A178" s="32">
        <v>175</v>
      </c>
      <c r="B178" s="18"/>
      <c r="C178" s="60"/>
      <c r="D178" s="60"/>
      <c r="E178" s="60"/>
      <c r="F178" s="60"/>
      <c r="G178" s="18"/>
      <c r="H178" s="96"/>
      <c r="I178" s="96"/>
      <c r="J178" s="19"/>
      <c r="K178" s="139"/>
      <c r="L178" s="61" t="b">
        <v>0</v>
      </c>
      <c r="M178" s="61" t="b">
        <v>0</v>
      </c>
      <c r="N178" s="61" t="b">
        <v>0</v>
      </c>
      <c r="O178" s="61" t="b">
        <v>0</v>
      </c>
      <c r="P178" s="61" t="b">
        <v>0</v>
      </c>
      <c r="Q178" s="62"/>
      <c r="R178" s="61" t="b">
        <v>0</v>
      </c>
      <c r="S178" s="66"/>
      <c r="T178" s="62"/>
    </row>
    <row r="179" spans="1:20">
      <c r="A179" s="32">
        <v>176</v>
      </c>
      <c r="B179" s="18"/>
      <c r="C179" s="60"/>
      <c r="D179" s="60"/>
      <c r="E179" s="60"/>
      <c r="F179" s="60"/>
      <c r="G179" s="18"/>
      <c r="H179" s="96"/>
      <c r="I179" s="96"/>
      <c r="J179" s="19"/>
      <c r="K179" s="139"/>
      <c r="L179" s="61" t="b">
        <v>0</v>
      </c>
      <c r="M179" s="61" t="b">
        <v>0</v>
      </c>
      <c r="N179" s="61" t="b">
        <v>0</v>
      </c>
      <c r="O179" s="61" t="b">
        <v>0</v>
      </c>
      <c r="P179" s="61" t="b">
        <v>0</v>
      </c>
      <c r="Q179" s="62"/>
      <c r="R179" s="61" t="b">
        <v>0</v>
      </c>
      <c r="S179" s="66"/>
      <c r="T179" s="62"/>
    </row>
    <row r="180" spans="1:20">
      <c r="A180" s="32">
        <v>177</v>
      </c>
      <c r="B180" s="18"/>
      <c r="C180" s="60"/>
      <c r="D180" s="60"/>
      <c r="E180" s="60"/>
      <c r="F180" s="60"/>
      <c r="G180" s="18"/>
      <c r="H180" s="96"/>
      <c r="I180" s="96"/>
      <c r="J180" s="19"/>
      <c r="K180" s="139"/>
      <c r="L180" s="61" t="b">
        <v>0</v>
      </c>
      <c r="M180" s="61" t="b">
        <v>0</v>
      </c>
      <c r="N180" s="61" t="b">
        <v>0</v>
      </c>
      <c r="O180" s="61" t="b">
        <v>0</v>
      </c>
      <c r="P180" s="61" t="b">
        <v>0</v>
      </c>
      <c r="Q180" s="62"/>
      <c r="R180" s="61" t="b">
        <v>0</v>
      </c>
      <c r="S180" s="66"/>
      <c r="T180" s="62"/>
    </row>
    <row r="181" spans="1:20">
      <c r="A181" s="32">
        <v>178</v>
      </c>
      <c r="B181" s="18"/>
      <c r="C181" s="60"/>
      <c r="D181" s="60"/>
      <c r="E181" s="60"/>
      <c r="F181" s="60"/>
      <c r="G181" s="18"/>
      <c r="H181" s="96"/>
      <c r="I181" s="96"/>
      <c r="J181" s="19"/>
      <c r="K181" s="139"/>
      <c r="L181" s="61" t="b">
        <v>0</v>
      </c>
      <c r="M181" s="61" t="b">
        <v>0</v>
      </c>
      <c r="N181" s="61" t="b">
        <v>0</v>
      </c>
      <c r="O181" s="61" t="b">
        <v>0</v>
      </c>
      <c r="P181" s="61" t="b">
        <v>0</v>
      </c>
      <c r="Q181" s="62"/>
      <c r="R181" s="61" t="b">
        <v>0</v>
      </c>
      <c r="S181" s="66"/>
      <c r="T181" s="62"/>
    </row>
    <row r="182" spans="1:20">
      <c r="A182" s="32">
        <v>179</v>
      </c>
      <c r="B182" s="18"/>
      <c r="C182" s="60"/>
      <c r="D182" s="60"/>
      <c r="E182" s="60"/>
      <c r="F182" s="60"/>
      <c r="G182" s="18"/>
      <c r="H182" s="96"/>
      <c r="I182" s="96"/>
      <c r="J182" s="19"/>
      <c r="K182" s="139"/>
      <c r="L182" s="61" t="b">
        <v>0</v>
      </c>
      <c r="M182" s="61" t="b">
        <v>0</v>
      </c>
      <c r="N182" s="61" t="b">
        <v>0</v>
      </c>
      <c r="O182" s="61" t="b">
        <v>0</v>
      </c>
      <c r="P182" s="61" t="b">
        <v>0</v>
      </c>
      <c r="Q182" s="62"/>
      <c r="R182" s="61" t="b">
        <v>0</v>
      </c>
      <c r="S182" s="66"/>
      <c r="T182" s="62"/>
    </row>
    <row r="183" spans="1:20">
      <c r="A183" s="32">
        <v>180</v>
      </c>
      <c r="B183" s="18"/>
      <c r="C183" s="60"/>
      <c r="D183" s="60"/>
      <c r="E183" s="60"/>
      <c r="F183" s="60"/>
      <c r="G183" s="18"/>
      <c r="H183" s="96"/>
      <c r="I183" s="96"/>
      <c r="J183" s="19"/>
      <c r="K183" s="139"/>
      <c r="L183" s="61" t="b">
        <v>0</v>
      </c>
      <c r="M183" s="61" t="b">
        <v>0</v>
      </c>
      <c r="N183" s="61" t="b">
        <v>0</v>
      </c>
      <c r="O183" s="61" t="b">
        <v>0</v>
      </c>
      <c r="P183" s="61" t="b">
        <v>0</v>
      </c>
      <c r="Q183" s="62"/>
      <c r="R183" s="61" t="b">
        <v>0</v>
      </c>
      <c r="S183" s="66"/>
      <c r="T183" s="62"/>
    </row>
    <row r="184" spans="1:20">
      <c r="A184" s="32">
        <v>181</v>
      </c>
      <c r="B184" s="18"/>
      <c r="C184" s="60"/>
      <c r="D184" s="60"/>
      <c r="E184" s="60"/>
      <c r="F184" s="60"/>
      <c r="G184" s="18"/>
      <c r="H184" s="96"/>
      <c r="I184" s="96"/>
      <c r="J184" s="19"/>
      <c r="K184" s="139"/>
      <c r="L184" s="61" t="b">
        <v>0</v>
      </c>
      <c r="M184" s="61" t="b">
        <v>0</v>
      </c>
      <c r="N184" s="61" t="b">
        <v>0</v>
      </c>
      <c r="O184" s="61" t="b">
        <v>0</v>
      </c>
      <c r="P184" s="61" t="b">
        <v>0</v>
      </c>
      <c r="Q184" s="62"/>
      <c r="R184" s="61" t="b">
        <v>0</v>
      </c>
      <c r="S184" s="66"/>
      <c r="T184" s="62"/>
    </row>
    <row r="185" spans="1:20">
      <c r="A185" s="32">
        <v>182</v>
      </c>
      <c r="B185" s="18"/>
      <c r="C185" s="60"/>
      <c r="D185" s="60"/>
      <c r="E185" s="60"/>
      <c r="F185" s="60"/>
      <c r="G185" s="18"/>
      <c r="H185" s="96"/>
      <c r="I185" s="96"/>
      <c r="J185" s="19"/>
      <c r="K185" s="139"/>
      <c r="L185" s="61" t="b">
        <v>0</v>
      </c>
      <c r="M185" s="61" t="b">
        <v>0</v>
      </c>
      <c r="N185" s="61" t="b">
        <v>0</v>
      </c>
      <c r="O185" s="61" t="b">
        <v>0</v>
      </c>
      <c r="P185" s="61" t="b">
        <v>0</v>
      </c>
      <c r="Q185" s="62"/>
      <c r="R185" s="61" t="b">
        <v>0</v>
      </c>
      <c r="S185" s="66"/>
      <c r="T185" s="62"/>
    </row>
    <row r="186" spans="1:20">
      <c r="A186" s="32">
        <v>183</v>
      </c>
      <c r="B186" s="18"/>
      <c r="C186" s="60"/>
      <c r="D186" s="60"/>
      <c r="E186" s="60"/>
      <c r="F186" s="60"/>
      <c r="G186" s="18"/>
      <c r="H186" s="96"/>
      <c r="I186" s="96"/>
      <c r="J186" s="19"/>
      <c r="K186" s="139"/>
      <c r="L186" s="61" t="b">
        <v>0</v>
      </c>
      <c r="M186" s="61" t="b">
        <v>0</v>
      </c>
      <c r="N186" s="61" t="b">
        <v>0</v>
      </c>
      <c r="O186" s="61" t="b">
        <v>0</v>
      </c>
      <c r="P186" s="61" t="b">
        <v>0</v>
      </c>
      <c r="Q186" s="62"/>
      <c r="R186" s="61" t="b">
        <v>0</v>
      </c>
      <c r="S186" s="66"/>
      <c r="T186" s="62"/>
    </row>
    <row r="187" spans="1:20">
      <c r="A187" s="32">
        <v>184</v>
      </c>
      <c r="B187" s="18"/>
      <c r="C187" s="60"/>
      <c r="D187" s="60"/>
      <c r="E187" s="60"/>
      <c r="F187" s="60"/>
      <c r="G187" s="18"/>
      <c r="H187" s="96"/>
      <c r="I187" s="96"/>
      <c r="J187" s="19"/>
      <c r="K187" s="139"/>
      <c r="L187" s="61" t="b">
        <v>0</v>
      </c>
      <c r="M187" s="61" t="b">
        <v>0</v>
      </c>
      <c r="N187" s="61" t="b">
        <v>0</v>
      </c>
      <c r="O187" s="61" t="b">
        <v>0</v>
      </c>
      <c r="P187" s="61" t="b">
        <v>0</v>
      </c>
      <c r="Q187" s="62"/>
      <c r="R187" s="61" t="b">
        <v>0</v>
      </c>
      <c r="S187" s="66"/>
      <c r="T187" s="62"/>
    </row>
    <row r="188" spans="1:20">
      <c r="A188" s="32">
        <v>185</v>
      </c>
      <c r="B188" s="18"/>
      <c r="C188" s="60"/>
      <c r="D188" s="60"/>
      <c r="E188" s="60"/>
      <c r="F188" s="60"/>
      <c r="G188" s="18"/>
      <c r="H188" s="96"/>
      <c r="I188" s="96"/>
      <c r="J188" s="19"/>
      <c r="K188" s="139"/>
      <c r="L188" s="61" t="b">
        <v>0</v>
      </c>
      <c r="M188" s="61" t="b">
        <v>0</v>
      </c>
      <c r="N188" s="61" t="b">
        <v>0</v>
      </c>
      <c r="O188" s="61" t="b">
        <v>0</v>
      </c>
      <c r="P188" s="61" t="b">
        <v>0</v>
      </c>
      <c r="Q188" s="62"/>
      <c r="R188" s="61" t="b">
        <v>0</v>
      </c>
      <c r="S188" s="66"/>
      <c r="T188" s="62"/>
    </row>
    <row r="189" spans="1:20">
      <c r="A189" s="32">
        <v>186</v>
      </c>
      <c r="B189" s="18"/>
      <c r="C189" s="60"/>
      <c r="D189" s="60"/>
      <c r="E189" s="60"/>
      <c r="F189" s="60"/>
      <c r="G189" s="18"/>
      <c r="H189" s="96"/>
      <c r="I189" s="96"/>
      <c r="J189" s="19"/>
      <c r="K189" s="139"/>
      <c r="L189" s="61" t="b">
        <v>0</v>
      </c>
      <c r="M189" s="61" t="b">
        <v>0</v>
      </c>
      <c r="N189" s="61" t="b">
        <v>0</v>
      </c>
      <c r="O189" s="61" t="b">
        <v>0</v>
      </c>
      <c r="P189" s="61" t="b">
        <v>0</v>
      </c>
      <c r="Q189" s="62"/>
      <c r="R189" s="61" t="b">
        <v>0</v>
      </c>
      <c r="S189" s="66"/>
      <c r="T189" s="62"/>
    </row>
    <row r="190" spans="1:20">
      <c r="A190" s="32">
        <v>187</v>
      </c>
      <c r="B190" s="18"/>
      <c r="C190" s="60"/>
      <c r="D190" s="60"/>
      <c r="E190" s="60"/>
      <c r="F190" s="60"/>
      <c r="G190" s="18"/>
      <c r="H190" s="96"/>
      <c r="I190" s="96"/>
      <c r="J190" s="19"/>
      <c r="K190" s="139"/>
      <c r="L190" s="61" t="b">
        <v>0</v>
      </c>
      <c r="M190" s="61" t="b">
        <v>0</v>
      </c>
      <c r="N190" s="61" t="b">
        <v>0</v>
      </c>
      <c r="O190" s="61" t="b">
        <v>0</v>
      </c>
      <c r="P190" s="61" t="b">
        <v>0</v>
      </c>
      <c r="Q190" s="62"/>
      <c r="R190" s="61" t="b">
        <v>0</v>
      </c>
      <c r="S190" s="66"/>
      <c r="T190" s="62"/>
    </row>
    <row r="191" spans="1:20">
      <c r="A191" s="32">
        <v>188</v>
      </c>
      <c r="B191" s="18"/>
      <c r="C191" s="60"/>
      <c r="D191" s="60"/>
      <c r="E191" s="60"/>
      <c r="F191" s="60"/>
      <c r="G191" s="18"/>
      <c r="H191" s="96"/>
      <c r="I191" s="96"/>
      <c r="J191" s="19"/>
      <c r="K191" s="139"/>
      <c r="L191" s="61" t="b">
        <v>0</v>
      </c>
      <c r="M191" s="61" t="b">
        <v>0</v>
      </c>
      <c r="N191" s="61" t="b">
        <v>0</v>
      </c>
      <c r="O191" s="61" t="b">
        <v>0</v>
      </c>
      <c r="P191" s="61" t="b">
        <v>0</v>
      </c>
      <c r="Q191" s="62"/>
      <c r="R191" s="61" t="b">
        <v>0</v>
      </c>
      <c r="S191" s="66"/>
      <c r="T191" s="62"/>
    </row>
    <row r="192" spans="1:20">
      <c r="A192" s="32">
        <v>189</v>
      </c>
      <c r="B192" s="18"/>
      <c r="C192" s="60"/>
      <c r="D192" s="60"/>
      <c r="E192" s="60"/>
      <c r="F192" s="60"/>
      <c r="G192" s="18"/>
      <c r="H192" s="96"/>
      <c r="I192" s="96"/>
      <c r="J192" s="19"/>
      <c r="K192" s="139"/>
      <c r="L192" s="61" t="b">
        <v>0</v>
      </c>
      <c r="M192" s="61" t="b">
        <v>0</v>
      </c>
      <c r="N192" s="61" t="b">
        <v>0</v>
      </c>
      <c r="O192" s="61" t="b">
        <v>0</v>
      </c>
      <c r="P192" s="61" t="b">
        <v>0</v>
      </c>
      <c r="Q192" s="62"/>
      <c r="R192" s="61" t="b">
        <v>0</v>
      </c>
      <c r="S192" s="66"/>
      <c r="T192" s="62"/>
    </row>
    <row r="193" spans="1:20">
      <c r="A193" s="32">
        <v>190</v>
      </c>
      <c r="B193" s="18"/>
      <c r="C193" s="60"/>
      <c r="D193" s="60"/>
      <c r="E193" s="60"/>
      <c r="F193" s="60"/>
      <c r="G193" s="18"/>
      <c r="H193" s="96"/>
      <c r="I193" s="96"/>
      <c r="J193" s="19"/>
      <c r="K193" s="139"/>
      <c r="L193" s="61" t="b">
        <v>0</v>
      </c>
      <c r="M193" s="61" t="b">
        <v>0</v>
      </c>
      <c r="N193" s="61" t="b">
        <v>0</v>
      </c>
      <c r="O193" s="61" t="b">
        <v>0</v>
      </c>
      <c r="P193" s="61" t="b">
        <v>0</v>
      </c>
      <c r="Q193" s="62"/>
      <c r="R193" s="61" t="b">
        <v>0</v>
      </c>
      <c r="S193" s="66"/>
      <c r="T193" s="62"/>
    </row>
    <row r="194" spans="1:20">
      <c r="A194" s="32">
        <v>191</v>
      </c>
      <c r="B194" s="18"/>
      <c r="C194" s="60"/>
      <c r="D194" s="60"/>
      <c r="E194" s="60"/>
      <c r="F194" s="60"/>
      <c r="G194" s="18"/>
      <c r="H194" s="96"/>
      <c r="I194" s="96"/>
      <c r="J194" s="19"/>
      <c r="K194" s="139"/>
      <c r="L194" s="61" t="b">
        <v>0</v>
      </c>
      <c r="M194" s="61" t="b">
        <v>0</v>
      </c>
      <c r="N194" s="61" t="b">
        <v>0</v>
      </c>
      <c r="O194" s="61" t="b">
        <v>0</v>
      </c>
      <c r="P194" s="61" t="b">
        <v>0</v>
      </c>
      <c r="Q194" s="62"/>
      <c r="R194" s="61" t="b">
        <v>0</v>
      </c>
      <c r="S194" s="66"/>
      <c r="T194" s="62"/>
    </row>
    <row r="195" spans="1:20">
      <c r="A195" s="32">
        <v>192</v>
      </c>
      <c r="B195" s="18"/>
      <c r="C195" s="60"/>
      <c r="D195" s="60"/>
      <c r="E195" s="60"/>
      <c r="F195" s="60"/>
      <c r="G195" s="18"/>
      <c r="H195" s="96"/>
      <c r="I195" s="96"/>
      <c r="J195" s="19"/>
      <c r="K195" s="139"/>
      <c r="L195" s="61" t="b">
        <v>0</v>
      </c>
      <c r="M195" s="61" t="b">
        <v>0</v>
      </c>
      <c r="N195" s="61" t="b">
        <v>0</v>
      </c>
      <c r="O195" s="61" t="b">
        <v>0</v>
      </c>
      <c r="P195" s="61" t="b">
        <v>0</v>
      </c>
      <c r="Q195" s="62"/>
      <c r="R195" s="61" t="b">
        <v>0</v>
      </c>
      <c r="S195" s="66"/>
      <c r="T195" s="62"/>
    </row>
    <row r="196" spans="1:20">
      <c r="A196" s="32">
        <v>193</v>
      </c>
      <c r="B196" s="18"/>
      <c r="C196" s="60"/>
      <c r="D196" s="60"/>
      <c r="E196" s="60"/>
      <c r="F196" s="60"/>
      <c r="G196" s="18"/>
      <c r="H196" s="96"/>
      <c r="I196" s="96"/>
      <c r="J196" s="19"/>
      <c r="K196" s="139"/>
      <c r="L196" s="61" t="b">
        <v>0</v>
      </c>
      <c r="M196" s="61" t="b">
        <v>0</v>
      </c>
      <c r="N196" s="61" t="b">
        <v>0</v>
      </c>
      <c r="O196" s="61" t="b">
        <v>0</v>
      </c>
      <c r="P196" s="61" t="b">
        <v>0</v>
      </c>
      <c r="Q196" s="62"/>
      <c r="R196" s="61" t="b">
        <v>0</v>
      </c>
      <c r="S196" s="66"/>
      <c r="T196" s="62"/>
    </row>
    <row r="197" spans="1:20">
      <c r="A197" s="32">
        <v>194</v>
      </c>
      <c r="B197" s="18"/>
      <c r="C197" s="60"/>
      <c r="D197" s="60"/>
      <c r="E197" s="60"/>
      <c r="F197" s="60"/>
      <c r="G197" s="18"/>
      <c r="H197" s="96"/>
      <c r="I197" s="96"/>
      <c r="J197" s="19"/>
      <c r="K197" s="139"/>
      <c r="L197" s="61" t="b">
        <v>0</v>
      </c>
      <c r="M197" s="61" t="b">
        <v>0</v>
      </c>
      <c r="N197" s="61" t="b">
        <v>0</v>
      </c>
      <c r="O197" s="61" t="b">
        <v>0</v>
      </c>
      <c r="P197" s="61" t="b">
        <v>0</v>
      </c>
      <c r="Q197" s="62"/>
      <c r="R197" s="61" t="b">
        <v>0</v>
      </c>
      <c r="S197" s="66"/>
      <c r="T197" s="62"/>
    </row>
    <row r="198" spans="1:20">
      <c r="A198" s="32">
        <v>195</v>
      </c>
      <c r="B198" s="18"/>
      <c r="C198" s="60"/>
      <c r="D198" s="60"/>
      <c r="E198" s="60"/>
      <c r="F198" s="60"/>
      <c r="G198" s="18"/>
      <c r="H198" s="96"/>
      <c r="I198" s="96"/>
      <c r="J198" s="19"/>
      <c r="K198" s="139"/>
      <c r="L198" s="61" t="b">
        <v>0</v>
      </c>
      <c r="M198" s="61" t="b">
        <v>0</v>
      </c>
      <c r="N198" s="61" t="b">
        <v>0</v>
      </c>
      <c r="O198" s="61" t="b">
        <v>0</v>
      </c>
      <c r="P198" s="61" t="b">
        <v>0</v>
      </c>
      <c r="Q198" s="62"/>
      <c r="R198" s="61" t="b">
        <v>0</v>
      </c>
      <c r="S198" s="66"/>
      <c r="T198" s="62"/>
    </row>
    <row r="199" spans="1:20">
      <c r="A199" s="32">
        <v>196</v>
      </c>
      <c r="B199" s="18"/>
      <c r="C199" s="60"/>
      <c r="D199" s="60"/>
      <c r="E199" s="60"/>
      <c r="F199" s="60"/>
      <c r="G199" s="18"/>
      <c r="H199" s="96"/>
      <c r="I199" s="96"/>
      <c r="J199" s="19"/>
      <c r="K199" s="139"/>
      <c r="L199" s="61" t="b">
        <v>0</v>
      </c>
      <c r="M199" s="61" t="b">
        <v>0</v>
      </c>
      <c r="N199" s="61" t="b">
        <v>0</v>
      </c>
      <c r="O199" s="61" t="b">
        <v>0</v>
      </c>
      <c r="P199" s="61" t="b">
        <v>0</v>
      </c>
      <c r="Q199" s="62"/>
      <c r="R199" s="61" t="b">
        <v>0</v>
      </c>
      <c r="S199" s="66"/>
      <c r="T199" s="62"/>
    </row>
    <row r="200" spans="1:20">
      <c r="A200" s="32">
        <v>197</v>
      </c>
      <c r="B200" s="18"/>
      <c r="C200" s="60"/>
      <c r="D200" s="60"/>
      <c r="E200" s="60"/>
      <c r="F200" s="60"/>
      <c r="G200" s="18"/>
      <c r="H200" s="96"/>
      <c r="I200" s="96"/>
      <c r="J200" s="19"/>
      <c r="K200" s="139"/>
      <c r="L200" s="61" t="b">
        <v>0</v>
      </c>
      <c r="M200" s="61" t="b">
        <v>0</v>
      </c>
      <c r="N200" s="61" t="b">
        <v>0</v>
      </c>
      <c r="O200" s="61" t="b">
        <v>0</v>
      </c>
      <c r="P200" s="61" t="b">
        <v>0</v>
      </c>
      <c r="Q200" s="62"/>
      <c r="R200" s="61" t="b">
        <v>0</v>
      </c>
      <c r="S200" s="66"/>
      <c r="T200" s="62"/>
    </row>
    <row r="201" spans="1:20">
      <c r="A201" s="32">
        <v>198</v>
      </c>
      <c r="B201" s="18"/>
      <c r="C201" s="60"/>
      <c r="D201" s="60"/>
      <c r="E201" s="60"/>
      <c r="F201" s="60"/>
      <c r="G201" s="18"/>
      <c r="H201" s="96"/>
      <c r="I201" s="96"/>
      <c r="J201" s="19"/>
      <c r="K201" s="139"/>
      <c r="L201" s="61" t="b">
        <v>0</v>
      </c>
      <c r="M201" s="61" t="b">
        <v>0</v>
      </c>
      <c r="N201" s="61" t="b">
        <v>0</v>
      </c>
      <c r="O201" s="61" t="b">
        <v>0</v>
      </c>
      <c r="P201" s="61" t="b">
        <v>0</v>
      </c>
      <c r="Q201" s="62"/>
      <c r="R201" s="61" t="b">
        <v>0</v>
      </c>
      <c r="S201" s="66"/>
      <c r="T201" s="62"/>
    </row>
    <row r="202" spans="1:20">
      <c r="A202" s="32">
        <v>199</v>
      </c>
      <c r="B202" s="18"/>
      <c r="C202" s="60"/>
      <c r="D202" s="60"/>
      <c r="E202" s="60"/>
      <c r="F202" s="60"/>
      <c r="G202" s="18"/>
      <c r="H202" s="96"/>
      <c r="I202" s="96"/>
      <c r="J202" s="19"/>
      <c r="K202" s="139"/>
      <c r="L202" s="61" t="b">
        <v>0</v>
      </c>
      <c r="M202" s="61" t="b">
        <v>0</v>
      </c>
      <c r="N202" s="61" t="b">
        <v>0</v>
      </c>
      <c r="O202" s="61" t="b">
        <v>0</v>
      </c>
      <c r="P202" s="61" t="b">
        <v>0</v>
      </c>
      <c r="Q202" s="62"/>
      <c r="R202" s="61" t="b">
        <v>0</v>
      </c>
      <c r="S202" s="66"/>
      <c r="T202" s="62"/>
    </row>
    <row r="203" spans="1:20">
      <c r="A203" s="32">
        <v>200</v>
      </c>
      <c r="B203" s="18"/>
      <c r="C203" s="60"/>
      <c r="D203" s="60"/>
      <c r="E203" s="60"/>
      <c r="F203" s="60"/>
      <c r="G203" s="18"/>
      <c r="H203" s="96"/>
      <c r="I203" s="96"/>
      <c r="J203" s="19"/>
      <c r="K203" s="139"/>
      <c r="L203" s="61" t="b">
        <v>0</v>
      </c>
      <c r="M203" s="61" t="b">
        <v>0</v>
      </c>
      <c r="N203" s="61" t="b">
        <v>0</v>
      </c>
      <c r="O203" s="61" t="b">
        <v>0</v>
      </c>
      <c r="P203" s="61" t="b">
        <v>0</v>
      </c>
      <c r="Q203" s="62"/>
      <c r="R203" s="61" t="b">
        <v>0</v>
      </c>
      <c r="S203" s="66"/>
      <c r="T203" s="62"/>
    </row>
  </sheetData>
  <phoneticPr fontId="13" type="noConversion"/>
  <conditionalFormatting sqref="S1:S3 S12:S1048576">
    <cfRule type="containsText" dxfId="314" priority="8" operator="containsText" text="G">
      <formula>NOT(ISERROR(SEARCH("G",S1)))</formula>
    </cfRule>
    <cfRule type="containsText" dxfId="313" priority="9" operator="containsText" text="F">
      <formula>NOT(ISERROR(SEARCH("F",S1)))</formula>
    </cfRule>
    <cfRule type="containsText" dxfId="312" priority="10" operator="containsText" text="E">
      <formula>NOT(ISERROR(SEARCH("E",S1)))</formula>
    </cfRule>
    <cfRule type="containsText" dxfId="311" priority="11" operator="containsText" text="D">
      <formula>NOT(ISERROR(SEARCH("D",S1)))</formula>
    </cfRule>
    <cfRule type="containsText" dxfId="310" priority="13" operator="containsText" text="C">
      <formula>NOT(ISERROR(SEARCH("C",S1)))</formula>
    </cfRule>
    <cfRule type="containsText" dxfId="309" priority="14" operator="containsText" text="B">
      <formula>NOT(ISERROR(SEARCH("B",S1)))</formula>
    </cfRule>
    <cfRule type="containsText" dxfId="308" priority="15" operator="containsText" text="A">
      <formula>NOT(ISERROR(SEARCH("A",S1)))</formula>
    </cfRule>
  </conditionalFormatting>
  <conditionalFormatting sqref="S4:S11">
    <cfRule type="containsText" dxfId="307" priority="1" operator="containsText" text="G">
      <formula>NOT(ISERROR(SEARCH("G",S4)))</formula>
    </cfRule>
    <cfRule type="containsText" dxfId="306" priority="2" operator="containsText" text="F">
      <formula>NOT(ISERROR(SEARCH("F",S4)))</formula>
    </cfRule>
    <cfRule type="containsText" dxfId="305" priority="3" operator="containsText" text="E">
      <formula>NOT(ISERROR(SEARCH("E",S4)))</formula>
    </cfRule>
    <cfRule type="containsText" dxfId="304" priority="4" operator="containsText" text="D">
      <formula>NOT(ISERROR(SEARCH("D",S4)))</formula>
    </cfRule>
    <cfRule type="containsText" dxfId="303" priority="5" operator="containsText" text="C">
      <formula>NOT(ISERROR(SEARCH("C",S4)))</formula>
    </cfRule>
    <cfRule type="containsText" dxfId="302" priority="6" operator="containsText" text="B">
      <formula>NOT(ISERROR(SEARCH("B",S4)))</formula>
    </cfRule>
    <cfRule type="containsText" dxfId="301" priority="7" operator="containsText" text="A">
      <formula>NOT(ISERROR(SEARCH("A",S4)))</formula>
    </cfRule>
  </conditionalFormatting>
  <dataValidations count="12">
    <dataValidation allowBlank="1" showInputMessage="1" showErrorMessage="1" promptTitle="Опалювальна площа будівлі" prompt="Визначається як сумарна площа поверхів (у тому числі й мансардного, опалюваного цокольного і підвального) будівлі, яка вимірюються у межах внутрішніх поверхонь зовнішніх стін, включаючи площу, що займають перегородки й внутрішні стіни" sqref="J4" xr:uid="{DF3C952F-0901-D741-8676-FB1A8F21C6D1}"/>
    <dataValidation type="list" allowBlank="1" showInputMessage="1" showErrorMessage="1" sqref="G4:G203" xr:uid="{EFC51EF5-053D-0B4E-9F52-E79DF16B9B29}">
      <formula1>$AP$4:$AP$18</formula1>
    </dataValidation>
    <dataValidation allowBlank="1" showInputMessage="1" showErrorMessage="1" promptTitle="Назва будівлі" prompt="Зазначте повну назву будівлі" sqref="B4" xr:uid="{8B601CCE-D788-8B4A-8972-A4EFB06091CA}"/>
    <dataValidation allowBlank="1" showInputMessage="1" showErrorMessage="1" prompt="Зазначте максимально коротку назву будівлі" sqref="C4" xr:uid="{DD7B75CD-B8A7-354A-8B84-055790F279F6}"/>
    <dataValidation allowBlank="1" showInputMessage="1" showErrorMessage="1" prompt="Зазначте адресу будівлі" sqref="D4:D11" xr:uid="{99A752A4-75B7-8446-B813-9B3CC96BC8F6}"/>
    <dataValidation allowBlank="1" showInputMessage="1" showErrorMessage="1" prompt="У разі, якщо така не проводилась залиште поле пустим" sqref="I4" xr:uid="{B42CC95F-6E59-204A-B3D1-0EA5E8A3C019}"/>
    <dataValidation allowBlank="1" showInputMessage="1" showErrorMessage="1" prompt="Зазначте рік забудови згідно технічного паспорту" sqref="H4:H11" xr:uid="{864FAB4A-C38A-4143-843D-CB230BADD921}"/>
    <dataValidation allowBlank="1" showInputMessage="1" showErrorMessage="1" prompt="Позначте наявність лічильника" sqref="L4:P4" xr:uid="{CCD51E08-DDEF-A845-A3DA-D0B64632BFDA}"/>
    <dataValidation type="list" allowBlank="1" showInputMessage="1" showErrorMessage="1" prompt="Зазначте клас енергетичної ефективності будівлі визначений за результатами сертифікації енергетичної ефективності._x000a_Якщо сертифікат відсітній - залиште поле пустим_x000a_" sqref="S4" xr:uid="{5978A459-C9D0-784E-8C7E-6B79CF6F3603}">
      <formula1>$AV$4:$AV$10</formula1>
    </dataValidation>
    <dataValidation type="list" allowBlank="1" showInputMessage="1" showErrorMessage="1" sqref="Q4:Q1048576" xr:uid="{BFBB1749-57B3-EA44-B301-E6D8B48434E9}">
      <formula1>$AU$4:$AU$7</formula1>
    </dataValidation>
    <dataValidation type="list" allowBlank="1" showInputMessage="1" showErrorMessage="1" sqref="S5:S1048576" xr:uid="{4B9DC088-1C2B-AE47-86E8-D1E44AEB1E77}">
      <formula1>$AV$4:$AV$10</formula1>
    </dataValidation>
    <dataValidation type="list" allowBlank="1" showInputMessage="1" showErrorMessage="1" sqref="K4:K1048576" xr:uid="{B2C13F0D-BEDB-CC44-9B72-7649E358220C}">
      <formula1>$AQ$4:$AQ$13</formula1>
    </dataValidation>
  </dataValidations>
  <pageMargins left="0.7" right="0.7" top="0.75" bottom="0.75" header="0.3" footer="0.3"/>
  <pageSetup paperSize="9" orientation="portrait" horizontalDpi="0" verticalDpi="0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4EA8C-A555-454A-A5E9-4149D53D57B4}">
  <dimension ref="A1:BF204"/>
  <sheetViews>
    <sheetView zoomScale="107" zoomScaleNormal="85" workbookViewId="0">
      <pane ySplit="1" topLeftCell="A2" activePane="bottomLeft" state="frozen"/>
      <selection pane="bottomLeft" activeCell="C1" sqref="C1"/>
    </sheetView>
  </sheetViews>
  <sheetFormatPr defaultColWidth="11.5546875" defaultRowHeight="15" outlineLevelCol="1"/>
  <cols>
    <col min="1" max="1" width="6.6640625" customWidth="1"/>
    <col min="2" max="2" width="18.5546875" customWidth="1"/>
    <col min="3" max="3" width="16" customWidth="1"/>
    <col min="4" max="4" width="27.109375" customWidth="1"/>
    <col min="5" max="5" width="10.33203125" style="14" customWidth="1"/>
    <col min="6" max="6" width="7.6640625" customWidth="1"/>
    <col min="7" max="7" width="12.44140625" customWidth="1"/>
    <col min="8" max="8" width="27.109375" customWidth="1" outlineLevel="1"/>
    <col min="9" max="9" width="10.33203125" style="14" customWidth="1" outlineLevel="1"/>
    <col min="10" max="10" width="7.6640625" customWidth="1" outlineLevel="1"/>
    <col min="11" max="11" width="12.44140625" customWidth="1" outlineLevel="1"/>
    <col min="12" max="12" width="27.109375" customWidth="1" outlineLevel="1"/>
    <col min="13" max="13" width="10.33203125" style="14" customWidth="1" outlineLevel="1"/>
    <col min="14" max="14" width="4.109375" customWidth="1" outlineLevel="1"/>
    <col min="15" max="15" width="12.44140625" customWidth="1" outlineLevel="1"/>
    <col min="16" max="17" width="12.44140625" customWidth="1"/>
    <col min="18" max="19" width="14.6640625" customWidth="1"/>
    <col min="20" max="20" width="15.33203125" customWidth="1"/>
    <col min="21" max="21" width="12.44140625" customWidth="1"/>
    <col min="22" max="22" width="15.109375" customWidth="1"/>
    <col min="25" max="43" width="11.5546875" customWidth="1" outlineLevel="1"/>
    <col min="45" max="45" width="24.5546875" customWidth="1"/>
    <col min="46" max="46" width="36.6640625" customWidth="1"/>
    <col min="48" max="48" width="11.88671875" customWidth="1"/>
  </cols>
  <sheetData>
    <row r="1" spans="1:58">
      <c r="A1" s="14"/>
      <c r="B1" s="122" t="s">
        <v>108</v>
      </c>
      <c r="C1" s="123">
        <v>2021</v>
      </c>
      <c r="D1" s="14"/>
    </row>
    <row r="2" spans="1:58" ht="15.75" thickBot="1">
      <c r="AV2" s="13"/>
      <c r="AW2" s="13" t="s">
        <v>26</v>
      </c>
      <c r="AY2" s="101" t="s">
        <v>109</v>
      </c>
      <c r="AZ2" s="101"/>
      <c r="BA2" s="101"/>
      <c r="BB2" s="101"/>
      <c r="BE2" s="101" t="s">
        <v>110</v>
      </c>
      <c r="BF2" s="100"/>
    </row>
    <row r="3" spans="1:58" ht="90.95" customHeight="1">
      <c r="A3" s="15" t="s">
        <v>111</v>
      </c>
      <c r="B3" s="16" t="s">
        <v>8</v>
      </c>
      <c r="C3" s="16" t="s">
        <v>12</v>
      </c>
      <c r="D3" s="70" t="s">
        <v>112</v>
      </c>
      <c r="E3" s="70" t="s">
        <v>113</v>
      </c>
      <c r="F3" s="69" t="s">
        <v>114</v>
      </c>
      <c r="G3" s="69" t="s">
        <v>115</v>
      </c>
      <c r="H3" s="67" t="s">
        <v>116</v>
      </c>
      <c r="I3" s="67" t="s">
        <v>117</v>
      </c>
      <c r="J3" s="67" t="s">
        <v>118</v>
      </c>
      <c r="K3" s="67" t="s">
        <v>119</v>
      </c>
      <c r="L3" s="68" t="s">
        <v>120</v>
      </c>
      <c r="M3" s="68" t="s">
        <v>121</v>
      </c>
      <c r="N3" s="68" t="s">
        <v>122</v>
      </c>
      <c r="O3" s="68" t="s">
        <v>123</v>
      </c>
      <c r="P3" s="69" t="s">
        <v>124</v>
      </c>
      <c r="Q3" s="69" t="s">
        <v>125</v>
      </c>
      <c r="R3" s="73" t="s">
        <v>126</v>
      </c>
      <c r="S3" s="73" t="s">
        <v>127</v>
      </c>
      <c r="T3" s="74" t="s">
        <v>128</v>
      </c>
      <c r="U3" s="74" t="s">
        <v>129</v>
      </c>
      <c r="V3" s="73" t="s">
        <v>130</v>
      </c>
      <c r="W3" s="73" t="s">
        <v>131</v>
      </c>
      <c r="AS3" s="38" t="s">
        <v>12</v>
      </c>
      <c r="AT3" s="39" t="s">
        <v>16</v>
      </c>
      <c r="AU3" s="39"/>
      <c r="AV3" s="40" t="s">
        <v>26</v>
      </c>
      <c r="AW3" s="40">
        <v>1</v>
      </c>
      <c r="AY3" s="102" t="s">
        <v>8</v>
      </c>
      <c r="AZ3" s="102" t="s">
        <v>132</v>
      </c>
      <c r="BA3" s="102" t="s">
        <v>8</v>
      </c>
      <c r="BB3" s="102" t="s">
        <v>133</v>
      </c>
      <c r="BE3" s="101" t="s">
        <v>16</v>
      </c>
      <c r="BF3" s="102" t="s">
        <v>134</v>
      </c>
    </row>
    <row r="4" spans="1:58">
      <c r="A4" s="126">
        <f>Таблица1[[#This Row],[№ ]]</f>
        <v>1</v>
      </c>
      <c r="B4" s="127" t="str">
        <f>IF(Таблица1[[#This Row],[Коротка назва будівлі]]="","",Таблица1[[#This Row],[Коротка назва будівлі]])</f>
        <v>Ліцей №1</v>
      </c>
      <c r="C4" s="127" t="str">
        <f>IF(Таблица1[[#This Row],[Категорія будівлі]]="","",Таблица1[[#This Row],[Категорія будівлі]])</f>
        <v>школа</v>
      </c>
      <c r="D4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4" s="21">
        <v>155</v>
      </c>
      <c r="F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Гкал</v>
      </c>
      <c r="G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180265</v>
      </c>
      <c r="H4" s="20"/>
      <c r="I4" s="21"/>
      <c r="J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" s="20"/>
      <c r="M4" s="21"/>
      <c r="N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180265</v>
      </c>
      <c r="Q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150.22083333333333</v>
      </c>
      <c r="R4" s="26">
        <v>19000</v>
      </c>
      <c r="S4" s="71">
        <f>IFERROR(Таблица2021[[#This Row],[Споживання електричної енергії, кВт∙год]]/INDEX(Таблица1[],MATCH(Таблица2021[[#This Row],[№ будівлі]],Таблица1[[№ ]],0),10),)</f>
        <v>15.833333333333334</v>
      </c>
      <c r="T4" s="72">
        <v>1050</v>
      </c>
      <c r="U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5.8247579951737718</v>
      </c>
      <c r="V4" s="28">
        <v>140</v>
      </c>
      <c r="W4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4" s="41" t="s">
        <v>39</v>
      </c>
      <c r="AT4" s="39" t="s">
        <v>36</v>
      </c>
      <c r="AU4" s="40" t="s">
        <v>40</v>
      </c>
      <c r="AV4" s="40" t="s">
        <v>40</v>
      </c>
      <c r="AW4" s="40">
        <v>1163</v>
      </c>
      <c r="AY4" s="102" t="str">
        <f>INDEX(Таблица2021[Коротка назва будівлі],MATCH(AZ4,$Q$4:$Q$203,0))</f>
        <v>ЦМЛ Х1</v>
      </c>
      <c r="AZ4" s="103">
        <f>LARGE(Таблица2021[Питоме споживання теплової енергії, кВт∙год/м2],1)</f>
        <v>466.13040000000001</v>
      </c>
      <c r="BA4" s="102" t="str">
        <f>INDEX(Таблица2021[Коротка назва будівлі],MATCH(BB4,$S$4:$S$203,0))</f>
        <v>Міська рада</v>
      </c>
      <c r="BB4" s="103">
        <f>LARGE(Таблица2021[Питоме споживання електричної енергії, кВт∙год/м2],1)</f>
        <v>21.517037037037039</v>
      </c>
      <c r="BE4" s="39" t="s">
        <v>135</v>
      </c>
      <c r="BF4" s="39">
        <f>SUMIF($D$4:$D$203,$AT$4,$G$4:$G$203)+SUMIF($D$4:$D$203,$AT$11,$G$4:$G$203)+SUMIF($H$4:$H$203,$AT$4,$K$4:$K$203)+SUMIF($H$4:$H$203,$AT$11,$K$4:$K$203)+SUMIF($L$4:$L$203,$AT$4,$O$4:$O$203)+SUMIF($L$4:$L$203,$AT$11,$O$4:$O$203)</f>
        <v>4822961</v>
      </c>
    </row>
    <row r="5" spans="1:58">
      <c r="A5" s="126">
        <f>Таблица1[[#This Row],[№ ]]</f>
        <v>2</v>
      </c>
      <c r="B5" s="127" t="str">
        <f>IF(Таблица1[[#This Row],[Коротка назва будівлі]]="","",Таблица1[[#This Row],[Коротка назва будівлі]])</f>
        <v>Гімназія №2</v>
      </c>
      <c r="C5" s="127" t="str">
        <f>IF(Таблица1[[#This Row],[Категорія будівлі]]="","",Таблица1[[#This Row],[Категорія будівлі]])</f>
        <v>школа</v>
      </c>
      <c r="D5" s="128" t="str">
        <f>IF(Таблица1[[#This Row],[Джерело теплозабезпечення]]="","",Таблица1[[#This Row],[Джерело теплозабезпечення]])</f>
        <v>Індивідуальне опалення (деревина)</v>
      </c>
      <c r="E5" s="21">
        <v>65000</v>
      </c>
      <c r="F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240500</v>
      </c>
      <c r="H5" s="20"/>
      <c r="I5" s="21"/>
      <c r="J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" s="20"/>
      <c r="M5" s="21"/>
      <c r="N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240500</v>
      </c>
      <c r="Q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96.2</v>
      </c>
      <c r="R5" s="27">
        <v>33600</v>
      </c>
      <c r="S5" s="71">
        <f>IFERROR(Таблица2021[[#This Row],[Споживання електричної енергії, кВт∙год]]/INDEX(Таблица1[],MATCH(Таблица2021[[#This Row],[№ будівлі]],Таблица1[[№ ]],0),10),)</f>
        <v>13.44</v>
      </c>
      <c r="T5" s="72">
        <v>750</v>
      </c>
      <c r="U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3.1185031185031189</v>
      </c>
      <c r="V5" s="29">
        <v>256</v>
      </c>
      <c r="W5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5" s="42" t="s">
        <v>48</v>
      </c>
      <c r="AT5" s="39" t="s">
        <v>49</v>
      </c>
      <c r="AU5" s="39" t="s">
        <v>50</v>
      </c>
      <c r="AV5" s="40" t="s">
        <v>51</v>
      </c>
      <c r="AW5" s="40">
        <v>9.3000000000000007</v>
      </c>
      <c r="AY5" s="102" t="str">
        <f>INDEX(Таблица2021[Коротка назва будівлі],MATCH(AZ5,$Q$4:$Q$203,0))</f>
        <v>Бібіліотека</v>
      </c>
      <c r="AZ5" s="103">
        <f>LARGE(Таблица2021[Питоме споживання теплової енергії, кВт∙год/м2],2)</f>
        <v>273.02809523809526</v>
      </c>
      <c r="BA5" s="102" t="str">
        <f>INDEX(Таблица2021[Коротка назва будівлі],MATCH(BB5,$S$4:$S$203,0))</f>
        <v>ЗДО №5</v>
      </c>
      <c r="BB5" s="103">
        <f>LARGE(Таблица2021[Питоме споживання електричної енергії, кВт∙год/м2],2)</f>
        <v>17.717391304347824</v>
      </c>
      <c r="BE5" s="39" t="s">
        <v>49</v>
      </c>
      <c r="BF5" s="39">
        <f>SUMIF($D$4:$D$203,$AT$5,$G$4:$G$203)+SUMIF($H$4:$H$203,$AT$5,$K$4:$K$203)+SUMIF($L$4:$L$203,$AT$5,$O$4:$O$203)</f>
        <v>96162</v>
      </c>
    </row>
    <row r="6" spans="1:58" ht="25.5">
      <c r="A6" s="126">
        <f>Таблица1[[#This Row],[№ ]]</f>
        <v>3</v>
      </c>
      <c r="B6" s="127" t="str">
        <f>IF(Таблица1[[#This Row],[Коротка назва будівлі]]="","",Таблица1[[#This Row],[Коротка назва будівлі]])</f>
        <v>ЗДО №5</v>
      </c>
      <c r="C6" s="127" t="str">
        <f>IF(Таблица1[[#This Row],[Категорія будівлі]]="","",Таблица1[[#This Row],[Категорія будівлі]])</f>
        <v>дитячий садок</v>
      </c>
      <c r="D6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6" s="21">
        <v>10000</v>
      </c>
      <c r="F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м3</v>
      </c>
      <c r="G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93000</v>
      </c>
      <c r="H6" s="20"/>
      <c r="I6" s="21"/>
      <c r="J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" s="20"/>
      <c r="M6" s="21"/>
      <c r="N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93000</v>
      </c>
      <c r="Q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202.17391304347825</v>
      </c>
      <c r="R6" s="27">
        <v>8150</v>
      </c>
      <c r="S6" s="71">
        <f>IFERROR(Таблица2021[[#This Row],[Споживання електричної енергії, кВт∙год]]/INDEX(Таблица1[],MATCH(Таблица2021[[#This Row],[№ будівлі]],Таблица1[[№ ]],0),10),)</f>
        <v>17.717391304347824</v>
      </c>
      <c r="T6" s="72">
        <v>650</v>
      </c>
      <c r="U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6.989247311827957</v>
      </c>
      <c r="V6" s="29">
        <v>68</v>
      </c>
      <c r="W6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6" s="42" t="s">
        <v>55</v>
      </c>
      <c r="AT6" s="39" t="s">
        <v>57</v>
      </c>
      <c r="AU6" s="39" t="s">
        <v>58</v>
      </c>
      <c r="AV6" s="40" t="s">
        <v>59</v>
      </c>
      <c r="AW6" s="40">
        <v>6.2</v>
      </c>
      <c r="AY6" s="102" t="str">
        <f>INDEX(Таблица2021[Коротка назва будівлі],MATCH(AZ6,$Q$4:$Q$203,0))</f>
        <v>ЗДО №5</v>
      </c>
      <c r="AZ6" s="103">
        <f>LARGE(Таблица2021[Питоме споживання теплової енергії, кВт∙год/м2],3)</f>
        <v>202.17391304347825</v>
      </c>
      <c r="BA6" s="102" t="str">
        <f>INDEX(Таблица2021[Коротка назва будівлі],MATCH(BB6,$S$4:$S$203,0))</f>
        <v>ЦМЛ Х1</v>
      </c>
      <c r="BB6" s="103">
        <f>LARGE(Таблица2021[Питоме споживання електричної енергії, кВт∙год/м2],3)</f>
        <v>16.675733333333334</v>
      </c>
      <c r="BE6" s="39" t="s">
        <v>57</v>
      </c>
      <c r="BF6" s="39">
        <f>SUMIF($D$4:$D$203,$AT$6,$G$4:$G$203)+SUMIF($H$4:$H$203,$AT$6,$K$4:$K$203)+SUMIF($L$4:$L$203,$AT$6,$O$4:$O$203)</f>
        <v>372000</v>
      </c>
    </row>
    <row r="7" spans="1:58">
      <c r="A7" s="126">
        <f>Таблица1[[#This Row],[№ ]]</f>
        <v>4</v>
      </c>
      <c r="B7" s="127" t="str">
        <f>IF(Таблица1[[#This Row],[Коротка назва будівлі]]="","",Таблица1[[#This Row],[Коротка назва будівлі]])</f>
        <v>ЦМЛ Х1</v>
      </c>
      <c r="C7" s="127" t="str">
        <f>IF(Таблица1[[#This Row],[Категорія будівлі]]="","",Таблица1[[#This Row],[Категорія будівлі]])</f>
        <v>лікарня</v>
      </c>
      <c r="D7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7" s="21">
        <v>3006</v>
      </c>
      <c r="F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Гкал</v>
      </c>
      <c r="G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3495978</v>
      </c>
      <c r="H7" s="20"/>
      <c r="I7" s="21"/>
      <c r="J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" s="20"/>
      <c r="M7" s="21"/>
      <c r="N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3495978</v>
      </c>
      <c r="Q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466.13040000000001</v>
      </c>
      <c r="R7" s="27">
        <v>125068</v>
      </c>
      <c r="S7" s="71">
        <f>IFERROR(Таблица2021[[#This Row],[Споживання електричної енергії, кВт∙год]]/INDEX(Таблица1[],MATCH(Таблица2021[[#This Row],[№ будівлі]],Таблица1[[№ ]],0),10),)</f>
        <v>16.675733333333334</v>
      </c>
      <c r="T7" s="72">
        <v>7520</v>
      </c>
      <c r="U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2.1510432845973289</v>
      </c>
      <c r="V7" s="29">
        <v>1095</v>
      </c>
      <c r="W7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7" s="42" t="s">
        <v>70</v>
      </c>
      <c r="AT7" s="39" t="s">
        <v>47</v>
      </c>
      <c r="AU7" s="39" t="s">
        <v>58</v>
      </c>
      <c r="AV7" s="40" t="s">
        <v>71</v>
      </c>
      <c r="AW7" s="40">
        <v>3.7</v>
      </c>
      <c r="AY7" s="102" t="str">
        <f>INDEX(Таблица2021[Коротка назва будівлі],MATCH(AZ7,$Q$4:$Q$203,0))</f>
        <v>Ліцей №3</v>
      </c>
      <c r="AZ7" s="103">
        <f>LARGE(Таблица2021[Питоме споживання теплової енергії, кВт∙год/м2],4)</f>
        <v>184.43478260869566</v>
      </c>
      <c r="BA7" s="102" t="str">
        <f>INDEX(Таблица2021[Коротка назва будівлі],MATCH(BB7,$S$4:$S$203,0))</f>
        <v>Ліцей №1</v>
      </c>
      <c r="BB7" s="103">
        <f>LARGE(Таблица2021[Питоме споживання електричної енергії, кВт∙год/м2],4)</f>
        <v>15.833333333333334</v>
      </c>
      <c r="BE7" s="39" t="s">
        <v>47</v>
      </c>
      <c r="BF7" s="39">
        <f>SUMIF($D$4:$D$203,$AT$7,$G$4:$G$203)+SUMIF($D$4:$D$203,$AT$12,$G$4:$G$203)+SUMIF($H$4:$H$203,$AT$7,$K$4:$K$203)+SUMIF($H$4:$H$203,$AT$12,$K$4:$K$203)+SUMIF($L$4:$L$203,$AT$7,$O$4:$O$203)+SUMIF($L$4:$L$203,$AT$12,$O$4:$O$203)</f>
        <v>314500</v>
      </c>
    </row>
    <row r="8" spans="1:58" ht="25.5">
      <c r="A8" s="126">
        <f>Таблица1[[#This Row],[№ ]]</f>
        <v>5</v>
      </c>
      <c r="B8" s="127" t="str">
        <f>IF(Таблица1[[#This Row],[Коротка назва будівлі]]="","",Таблица1[[#This Row],[Коротка назва будівлі]])</f>
        <v>Міська рада</v>
      </c>
      <c r="C8" s="127" t="str">
        <f>IF(Таблица1[[#This Row],[Категорія будівлі]]="","",Таблица1[[#This Row],[Категорія будівлі]])</f>
        <v>адміністративна будівля</v>
      </c>
      <c r="D8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8" s="21">
        <v>340</v>
      </c>
      <c r="F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м3</v>
      </c>
      <c r="G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3162.0000000000005</v>
      </c>
      <c r="H8" s="20" t="s">
        <v>47</v>
      </c>
      <c r="I8" s="21">
        <v>20000</v>
      </c>
      <c r="J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74000</v>
      </c>
      <c r="L8" s="20" t="s">
        <v>102</v>
      </c>
      <c r="M8" s="21">
        <v>24000</v>
      </c>
      <c r="N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кВт∙год</v>
      </c>
      <c r="O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24000</v>
      </c>
      <c r="P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101162</v>
      </c>
      <c r="Q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149.86962962962963</v>
      </c>
      <c r="R8" s="27">
        <v>14524</v>
      </c>
      <c r="S8" s="71">
        <f>IFERROR(Таблица2021[[#This Row],[Споживання електричної енергії, кВт∙год]]/INDEX(Таблица1[],MATCH(Таблица2021[[#This Row],[№ будівлі]],Таблица1[[№ ]],0),10),)</f>
        <v>21.517037037037039</v>
      </c>
      <c r="T8" s="72">
        <v>380</v>
      </c>
      <c r="U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120.17710309930422</v>
      </c>
      <c r="V8" s="29">
        <v>100.9</v>
      </c>
      <c r="W8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8" s="43" t="s">
        <v>76</v>
      </c>
      <c r="AT8" s="39" t="s">
        <v>77</v>
      </c>
      <c r="AU8" s="39" t="s">
        <v>58</v>
      </c>
      <c r="AV8" s="40" t="s">
        <v>78</v>
      </c>
      <c r="AW8" s="40">
        <v>4.7</v>
      </c>
      <c r="AY8" s="102" t="str">
        <f>INDEX(Таблица2021[Коротка назва будівлі],MATCH(AZ8,$Q$4:$Q$203,0))</f>
        <v>Ліцей №1</v>
      </c>
      <c r="AZ8" s="103">
        <f>LARGE(Таблица2021[Питоме споживання теплової енергії, кВт∙год/м2],5)</f>
        <v>150.22083333333333</v>
      </c>
      <c r="BA8" s="102" t="str">
        <f>INDEX(Таблица2021[Коротка назва будівлі],MATCH(BB8,$S$4:$S$203,0))</f>
        <v>Гімназія №2</v>
      </c>
      <c r="BB8" s="103">
        <f>LARGE(Таблица2021[Питоме споживання електричної енергії, кВт∙год/м2],5)</f>
        <v>13.44</v>
      </c>
      <c r="BE8" s="39" t="s">
        <v>77</v>
      </c>
      <c r="BF8" s="39">
        <f>SUMIF($D$4:$D$203,$AT$8,$G$4:$G$203)+SUMIF($H$4:$H$203,$AT$8,$K$4:$K$203)+SUMIF($L$4:$L$203,$AT$8,$O$4:$O$203)</f>
        <v>0</v>
      </c>
    </row>
    <row r="9" spans="1:58">
      <c r="A9" s="126">
        <f>Таблица1[[#This Row],[№ ]]</f>
        <v>6</v>
      </c>
      <c r="B9" s="127" t="str">
        <f>IF(Таблица1[[#This Row],[Коротка назва будівлі]]="","",Таблица1[[#This Row],[Коротка назва будівлі]])</f>
        <v>Будинок культури</v>
      </c>
      <c r="C9" s="127" t="str">
        <f>IF(Таблица1[[#This Row],[Категорія будівлі]]="","",Таблица1[[#This Row],[Категорія будівлі]])</f>
        <v>будинок культури</v>
      </c>
      <c r="D9" s="128" t="str">
        <f>IF(Таблица1[[#This Row],[Джерело теплозабезпечення]]="","",Таблица1[[#This Row],[Джерело теплозабезпечення]])</f>
        <v>Індивідуальне опалення (вугілля)</v>
      </c>
      <c r="E9" s="21">
        <v>60000</v>
      </c>
      <c r="F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372000</v>
      </c>
      <c r="H9" s="20" t="s">
        <v>84</v>
      </c>
      <c r="I9" s="21">
        <v>40000</v>
      </c>
      <c r="J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168000</v>
      </c>
      <c r="L9" s="20"/>
      <c r="M9" s="21"/>
      <c r="N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540000</v>
      </c>
      <c r="Q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142.10526315789474</v>
      </c>
      <c r="R9" s="27">
        <v>25970</v>
      </c>
      <c r="S9" s="71">
        <f>IFERROR(Таблица2021[[#This Row],[Споживання електричної енергії, кВт∙год]]/INDEX(Таблица1[],MATCH(Таблица2021[[#This Row],[№ будівлі]],Таблица1[[№ ]],0),10),)</f>
        <v>6.8342105263157897</v>
      </c>
      <c r="T9" s="72"/>
      <c r="U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" s="29"/>
      <c r="W9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9" s="42" t="s">
        <v>83</v>
      </c>
      <c r="AT9" s="39" t="s">
        <v>84</v>
      </c>
      <c r="AU9" s="39" t="s">
        <v>58</v>
      </c>
      <c r="AV9" s="40" t="s">
        <v>85</v>
      </c>
      <c r="AW9" s="40">
        <v>4.2</v>
      </c>
      <c r="BE9" s="39" t="s">
        <v>84</v>
      </c>
      <c r="BF9" s="39">
        <f>SUMIF($D$4:$D$203,$AT$9,$G$4:$G$203)+SUMIF($H$4:$H$203,$AT$9,$K$4:$K$203)+SUMIF($L$4:$L$203,$AT$9,$O$4:$O$203)</f>
        <v>592200</v>
      </c>
    </row>
    <row r="10" spans="1:58">
      <c r="A10" s="126">
        <f>Таблица1[[#This Row],[№ ]]</f>
        <v>7</v>
      </c>
      <c r="B10" s="127" t="str">
        <f>IF(Таблица1[[#This Row],[Коротка назва будівлі]]="","",Таблица1[[#This Row],[Коротка назва будівлі]])</f>
        <v>Бібіліотека</v>
      </c>
      <c r="C10" s="127" t="str">
        <f>IF(Таблица1[[#This Row],[Категорія будівлі]]="","",Таблица1[[#This Row],[Категорія будівлі]])</f>
        <v>бібліотека</v>
      </c>
      <c r="D10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10" s="21">
        <v>986</v>
      </c>
      <c r="F1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Гкал</v>
      </c>
      <c r="G1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1146718</v>
      </c>
      <c r="H10" s="20"/>
      <c r="I10" s="21"/>
      <c r="J1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" s="20"/>
      <c r="M10" s="21"/>
      <c r="N1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1146718</v>
      </c>
      <c r="Q1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273.02809523809526</v>
      </c>
      <c r="R10" s="27">
        <v>45670</v>
      </c>
      <c r="S10" s="71">
        <f>IFERROR(Таблица2021[[#This Row],[Споживання електричної енергії, кВт∙год]]/INDEX(Таблица1[],MATCH(Таблица2021[[#This Row],[№ будівлі]],Таблица1[[№ ]],0),10),)</f>
        <v>10.873809523809523</v>
      </c>
      <c r="T10" s="72"/>
      <c r="U1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" s="29"/>
      <c r="W10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0" s="43" t="s">
        <v>66</v>
      </c>
      <c r="AT10" s="39" t="s">
        <v>91</v>
      </c>
      <c r="AU10" s="39" t="s">
        <v>58</v>
      </c>
      <c r="AV10" s="40" t="s">
        <v>92</v>
      </c>
      <c r="AW10" s="40">
        <v>3.1</v>
      </c>
      <c r="BE10" s="39" t="s">
        <v>91</v>
      </c>
      <c r="BF10" s="39">
        <f>SUMIF($D$4:$D$203,$AT$10,$G$4:$G$203)+SUMIF($H$4:$H$203,$AT$10,$K$4:$K$203)+SUMIF($L$4:$L$203,$AT$10,$O$4:$O$203)</f>
        <v>0</v>
      </c>
    </row>
    <row r="11" spans="1:58">
      <c r="A11" s="126">
        <f>Таблица1[[#This Row],[№ ]]</f>
        <v>8</v>
      </c>
      <c r="B11" s="127" t="str">
        <f>IF(Таблица1[[#This Row],[Коротка назва будівлі]]="","",Таблица1[[#This Row],[Коротка назва будівлі]])</f>
        <v>Ліцей №3</v>
      </c>
      <c r="C11" s="127" t="str">
        <f>IF(Таблица1[[#This Row],[Категорія будівлі]]="","",Таблица1[[#This Row],[Категорія будівлі]])</f>
        <v>школа</v>
      </c>
      <c r="D11" s="128" t="str">
        <f>IF(Таблица1[[#This Row],[Джерело теплозабезпечення]]="","",Таблица1[[#This Row],[Джерело теплозабезпечення]])</f>
        <v>Індивідуальне опалення (брекети)</v>
      </c>
      <c r="E11" s="21">
        <v>101000</v>
      </c>
      <c r="F1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424200</v>
      </c>
      <c r="H11" s="20"/>
      <c r="I11" s="21"/>
      <c r="J1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" s="20"/>
      <c r="M11" s="21"/>
      <c r="N1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424200</v>
      </c>
      <c r="Q1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184.43478260869566</v>
      </c>
      <c r="R11" s="27">
        <v>24000</v>
      </c>
      <c r="S11" s="71">
        <f>IFERROR(Таблица2021[[#This Row],[Споживання електричної енергії, кВт∙год]]/INDEX(Таблица1[],MATCH(Таблица2021[[#This Row],[№ будівлі]],Таблица1[[№ ]],0),10),)</f>
        <v>10.434782608695652</v>
      </c>
      <c r="T11" s="72"/>
      <c r="U1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" s="29"/>
      <c r="W11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1" s="42" t="s">
        <v>90</v>
      </c>
      <c r="AT11" s="44" t="s">
        <v>96</v>
      </c>
      <c r="AU11" s="45" t="s">
        <v>97</v>
      </c>
      <c r="AV11" s="45" t="s">
        <v>97</v>
      </c>
      <c r="AW11" s="45">
        <v>0.27800000000000002</v>
      </c>
    </row>
    <row r="12" spans="1:58">
      <c r="A12" s="126">
        <f>Таблица1[[#This Row],[№ ]]</f>
        <v>9</v>
      </c>
      <c r="B12" s="127" t="str">
        <f>IF(Таблица1[[#This Row],[Коротка назва будівлі]]="","",Таблица1[[#This Row],[Коротка назва будівлі]])</f>
        <v/>
      </c>
      <c r="C12" s="127" t="str">
        <f>IF(Таблица1[[#This Row],[Категорія будівлі]]="","",Таблица1[[#This Row],[Категорія будівлі]])</f>
        <v/>
      </c>
      <c r="D12" s="128" t="str">
        <f>IF(Таблица1[[#This Row],[Джерело теплозабезпечення]]="","",Таблица1[[#This Row],[Джерело теплозабезпечення]])</f>
        <v/>
      </c>
      <c r="E12" s="21"/>
      <c r="F1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" s="20"/>
      <c r="I12" s="21"/>
      <c r="J1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" s="20"/>
      <c r="M12" s="21"/>
      <c r="N1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" s="27"/>
      <c r="S1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" s="72"/>
      <c r="U1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" s="29"/>
      <c r="W12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2" s="42" t="s">
        <v>98</v>
      </c>
      <c r="AT12" s="44" t="s">
        <v>99</v>
      </c>
      <c r="AU12" s="44" t="s">
        <v>50</v>
      </c>
      <c r="AV12" s="45" t="s">
        <v>100</v>
      </c>
      <c r="AW12" s="44">
        <f>600*3.7</f>
        <v>2220</v>
      </c>
    </row>
    <row r="13" spans="1:58">
      <c r="A13" s="126">
        <f>Таблица1[[#This Row],[№ ]]</f>
        <v>10</v>
      </c>
      <c r="B13" s="127" t="str">
        <f>IF(Таблица1[[#This Row],[Коротка назва будівлі]]="","",Таблица1[[#This Row],[Коротка назва будівлі]])</f>
        <v/>
      </c>
      <c r="C13" s="127" t="str">
        <f>IF(Таблица1[[#This Row],[Категорія будівлі]]="","",Таблица1[[#This Row],[Категорія будівлі]])</f>
        <v/>
      </c>
      <c r="D13" s="128" t="str">
        <f>IF(Таблица1[[#This Row],[Джерело теплозабезпечення]]="","",Таблица1[[#This Row],[Джерело теплозабезпечення]])</f>
        <v/>
      </c>
      <c r="E13" s="21"/>
      <c r="F1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" s="20"/>
      <c r="I13" s="21"/>
      <c r="J1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" s="20"/>
      <c r="M13" s="21"/>
      <c r="N1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" s="27"/>
      <c r="S1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" s="72"/>
      <c r="U1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" s="29"/>
      <c r="W13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3" s="42" t="s">
        <v>101</v>
      </c>
      <c r="AT13" s="44" t="s">
        <v>102</v>
      </c>
      <c r="AU13" s="44" t="s">
        <v>103</v>
      </c>
      <c r="AV13" s="44" t="s">
        <v>103</v>
      </c>
      <c r="AW13" s="45">
        <v>1</v>
      </c>
    </row>
    <row r="14" spans="1:58">
      <c r="A14" s="126">
        <f>Таблица1[[#This Row],[№ ]]</f>
        <v>11</v>
      </c>
      <c r="B14" s="127" t="str">
        <f>IF(Таблица1[[#This Row],[Коротка назва будівлі]]="","",Таблица1[[#This Row],[Коротка назва будівлі]])</f>
        <v/>
      </c>
      <c r="C14" s="127" t="str">
        <f>IF(Таблица1[[#This Row],[Категорія будівлі]]="","",Таблица1[[#This Row],[Категорія будівлі]])</f>
        <v/>
      </c>
      <c r="D14" s="128" t="str">
        <f>IF(Таблица1[[#This Row],[Джерело теплозабезпечення]]="","",Таблица1[[#This Row],[Джерело теплозабезпечення]])</f>
        <v/>
      </c>
      <c r="E14" s="21"/>
      <c r="F1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" s="20"/>
      <c r="I14" s="21"/>
      <c r="J1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" s="20"/>
      <c r="M14" s="21"/>
      <c r="N1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" s="27"/>
      <c r="S1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" s="72"/>
      <c r="U1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" s="29"/>
      <c r="W14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4" s="42" t="s">
        <v>33</v>
      </c>
      <c r="AT14" s="44"/>
      <c r="AU14" s="44"/>
      <c r="AV14" s="44"/>
      <c r="AW14" s="44"/>
    </row>
    <row r="15" spans="1:58">
      <c r="A15" s="126">
        <f>Таблица1[[#This Row],[№ ]]</f>
        <v>12</v>
      </c>
      <c r="B15" s="127" t="str">
        <f>IF(Таблица1[[#This Row],[Коротка назва будівлі]]="","",Таблица1[[#This Row],[Коротка назва будівлі]])</f>
        <v/>
      </c>
      <c r="C15" s="127" t="str">
        <f>IF(Таблица1[[#This Row],[Категорія будівлі]]="","",Таблица1[[#This Row],[Категорія будівлі]])</f>
        <v/>
      </c>
      <c r="D15" s="128" t="str">
        <f>IF(Таблица1[[#This Row],[Джерело теплозабезпечення]]="","",Таблица1[[#This Row],[Джерело теплозабезпечення]])</f>
        <v/>
      </c>
      <c r="E15" s="21"/>
      <c r="F1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" s="20"/>
      <c r="I15" s="21"/>
      <c r="J1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" s="20"/>
      <c r="M15" s="21"/>
      <c r="N1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" s="27"/>
      <c r="S1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" s="72"/>
      <c r="U1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" s="29"/>
      <c r="W15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5" s="46" t="s">
        <v>104</v>
      </c>
      <c r="AT15" s="47"/>
      <c r="AU15" s="47"/>
      <c r="AV15" s="47"/>
      <c r="AW15" s="47"/>
    </row>
    <row r="16" spans="1:58">
      <c r="A16" s="126">
        <f>Таблица1[[#This Row],[№ ]]</f>
        <v>13</v>
      </c>
      <c r="B16" s="127" t="str">
        <f>IF(Таблица1[[#This Row],[Коротка назва будівлі]]="","",Таблица1[[#This Row],[Коротка назва будівлі]])</f>
        <v/>
      </c>
      <c r="C16" s="127" t="str">
        <f>IF(Таблица1[[#This Row],[Категорія будівлі]]="","",Таблица1[[#This Row],[Категорія будівлі]])</f>
        <v/>
      </c>
      <c r="D16" s="128" t="str">
        <f>IF(Таблица1[[#This Row],[Джерело теплозабезпечення]]="","",Таблица1[[#This Row],[Джерело теплозабезпечення]])</f>
        <v/>
      </c>
      <c r="E16" s="21"/>
      <c r="F1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" s="20"/>
      <c r="I16" s="21"/>
      <c r="J1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" s="20"/>
      <c r="M16" s="21"/>
      <c r="N1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" s="27"/>
      <c r="S1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" s="72"/>
      <c r="U1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" s="29"/>
      <c r="W16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6" s="48" t="s">
        <v>105</v>
      </c>
      <c r="AT16" s="47"/>
      <c r="AU16" s="47"/>
      <c r="AV16" s="47"/>
      <c r="AW16" s="47"/>
    </row>
    <row r="17" spans="1:49">
      <c r="A17" s="126">
        <f>Таблица1[[#This Row],[№ ]]</f>
        <v>14</v>
      </c>
      <c r="B17" s="127" t="str">
        <f>IF(Таблица1[[#This Row],[Коротка назва будівлі]]="","",Таблица1[[#This Row],[Коротка назва будівлі]])</f>
        <v/>
      </c>
      <c r="C17" s="127" t="str">
        <f>IF(Таблица1[[#This Row],[Категорія будівлі]]="","",Таблица1[[#This Row],[Категорія будівлі]])</f>
        <v/>
      </c>
      <c r="D17" s="128" t="str">
        <f>IF(Таблица1[[#This Row],[Джерело теплозабезпечення]]="","",Таблица1[[#This Row],[Джерело теплозабезпечення]])</f>
        <v/>
      </c>
      <c r="E17" s="21"/>
      <c r="F1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" s="20"/>
      <c r="I17" s="21"/>
      <c r="J1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" s="20"/>
      <c r="M17" s="21"/>
      <c r="N1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" s="27"/>
      <c r="S1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" s="72"/>
      <c r="U1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" s="29"/>
      <c r="W17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7" s="48" t="s">
        <v>106</v>
      </c>
      <c r="AT17" s="47"/>
      <c r="AU17" s="47"/>
      <c r="AV17" s="47"/>
      <c r="AW17" s="47"/>
    </row>
    <row r="18" spans="1:49">
      <c r="A18" s="126">
        <f>Таблица1[[#This Row],[№ ]]</f>
        <v>15</v>
      </c>
      <c r="B18" s="127" t="str">
        <f>IF(Таблица1[[#This Row],[Коротка назва будівлі]]="","",Таблица1[[#This Row],[Коротка назва будівлі]])</f>
        <v/>
      </c>
      <c r="C18" s="127" t="str">
        <f>IF(Таблица1[[#This Row],[Категорія будівлі]]="","",Таблица1[[#This Row],[Категорія будівлі]])</f>
        <v/>
      </c>
      <c r="D18" s="128" t="str">
        <f>IF(Таблица1[[#This Row],[Джерело теплозабезпечення]]="","",Таблица1[[#This Row],[Джерело теплозабезпечення]])</f>
        <v/>
      </c>
      <c r="E18" s="21"/>
      <c r="F1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" s="20"/>
      <c r="I18" s="21"/>
      <c r="J1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" s="20"/>
      <c r="M18" s="21"/>
      <c r="N1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" s="27"/>
      <c r="S1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" s="72"/>
      <c r="U1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" s="29"/>
      <c r="W18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8" s="48" t="s">
        <v>107</v>
      </c>
      <c r="AT18" s="47"/>
      <c r="AU18" s="47"/>
      <c r="AV18" s="47"/>
      <c r="AW18" s="47"/>
    </row>
    <row r="19" spans="1:49">
      <c r="A19" s="126">
        <f>Таблица1[[#This Row],[№ ]]</f>
        <v>16</v>
      </c>
      <c r="B19" s="127" t="str">
        <f>IF(Таблица1[[#This Row],[Коротка назва будівлі]]="","",Таблица1[[#This Row],[Коротка назва будівлі]])</f>
        <v/>
      </c>
      <c r="C19" s="127" t="str">
        <f>IF(Таблица1[[#This Row],[Категорія будівлі]]="","",Таблица1[[#This Row],[Категорія будівлі]])</f>
        <v/>
      </c>
      <c r="D19" s="128" t="str">
        <f>IF(Таблица1[[#This Row],[Джерело теплозабезпечення]]="","",Таблица1[[#This Row],[Джерело теплозабезпечення]])</f>
        <v/>
      </c>
      <c r="E19" s="21"/>
      <c r="F1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" s="20"/>
      <c r="I19" s="21"/>
      <c r="J1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" s="20"/>
      <c r="M19" s="21"/>
      <c r="N1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" s="27"/>
      <c r="S1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" s="72"/>
      <c r="U1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" s="29"/>
      <c r="W19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19" s="47"/>
      <c r="AT19" s="47"/>
      <c r="AU19" s="47"/>
      <c r="AV19" s="47"/>
      <c r="AW19" s="47"/>
    </row>
    <row r="20" spans="1:49">
      <c r="A20" s="126">
        <f>Таблица1[[#This Row],[№ ]]</f>
        <v>17</v>
      </c>
      <c r="B20" s="127" t="str">
        <f>IF(Таблица1[[#This Row],[Коротка назва будівлі]]="","",Таблица1[[#This Row],[Коротка назва будівлі]])</f>
        <v/>
      </c>
      <c r="C20" s="127" t="str">
        <f>IF(Таблица1[[#This Row],[Категорія будівлі]]="","",Таблица1[[#This Row],[Категорія будівлі]])</f>
        <v/>
      </c>
      <c r="D20" s="128" t="str">
        <f>IF(Таблица1[[#This Row],[Джерело теплозабезпечення]]="","",Таблица1[[#This Row],[Джерело теплозабезпечення]])</f>
        <v/>
      </c>
      <c r="E20" s="21"/>
      <c r="F2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0" s="20"/>
      <c r="I20" s="21"/>
      <c r="J2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0" s="20"/>
      <c r="M20" s="21"/>
      <c r="N2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0" s="27"/>
      <c r="S2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0" s="72"/>
      <c r="U2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0" s="29"/>
      <c r="W20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20" s="47"/>
      <c r="AT20" s="47"/>
      <c r="AU20" s="47"/>
      <c r="AV20" s="47"/>
      <c r="AW20" s="47"/>
    </row>
    <row r="21" spans="1:49">
      <c r="A21" s="126">
        <f>Таблица1[[#This Row],[№ ]]</f>
        <v>18</v>
      </c>
      <c r="B21" s="127" t="str">
        <f>IF(Таблица1[[#This Row],[Коротка назва будівлі]]="","",Таблица1[[#This Row],[Коротка назва будівлі]])</f>
        <v/>
      </c>
      <c r="C21" s="127" t="str">
        <f>IF(Таблица1[[#This Row],[Категорія будівлі]]="","",Таблица1[[#This Row],[Категорія будівлі]])</f>
        <v/>
      </c>
      <c r="D21" s="128" t="str">
        <f>IF(Таблица1[[#This Row],[Джерело теплозабезпечення]]="","",Таблица1[[#This Row],[Джерело теплозабезпечення]])</f>
        <v/>
      </c>
      <c r="E21" s="21"/>
      <c r="F2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1" s="20"/>
      <c r="I21" s="21"/>
      <c r="J2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1" s="20"/>
      <c r="M21" s="21"/>
      <c r="N2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1" s="27"/>
      <c r="S2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1" s="72"/>
      <c r="U2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1" s="29"/>
      <c r="W21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AS21" s="47"/>
      <c r="AT21" s="47"/>
      <c r="AU21" s="47"/>
      <c r="AV21" s="47"/>
      <c r="AW21" s="47"/>
    </row>
    <row r="22" spans="1:49">
      <c r="A22" s="126">
        <f>Таблица1[[#This Row],[№ ]]</f>
        <v>19</v>
      </c>
      <c r="B22" s="127" t="str">
        <f>IF(Таблица1[[#This Row],[Коротка назва будівлі]]="","",Таблица1[[#This Row],[Коротка назва будівлі]])</f>
        <v/>
      </c>
      <c r="C22" s="127" t="str">
        <f>IF(Таблица1[[#This Row],[Категорія будівлі]]="","",Таблица1[[#This Row],[Категорія будівлі]])</f>
        <v/>
      </c>
      <c r="D22" s="128" t="str">
        <f>IF(Таблица1[[#This Row],[Джерело теплозабезпечення]]="","",Таблица1[[#This Row],[Джерело теплозабезпечення]])</f>
        <v/>
      </c>
      <c r="E22" s="21"/>
      <c r="F2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2" s="20"/>
      <c r="I22" s="21"/>
      <c r="J2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2" s="20"/>
      <c r="M22" s="21"/>
      <c r="N2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2" s="27"/>
      <c r="S2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2" s="72"/>
      <c r="U2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2" s="29"/>
      <c r="W2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3" spans="1:49">
      <c r="A23" s="126">
        <f>Таблица1[[#This Row],[№ ]]</f>
        <v>20</v>
      </c>
      <c r="B23" s="127" t="str">
        <f>IF(Таблица1[[#This Row],[Коротка назва будівлі]]="","",Таблица1[[#This Row],[Коротка назва будівлі]])</f>
        <v/>
      </c>
      <c r="C23" s="127" t="str">
        <f>IF(Таблица1[[#This Row],[Категорія будівлі]]="","",Таблица1[[#This Row],[Категорія будівлі]])</f>
        <v/>
      </c>
      <c r="D23" s="128" t="str">
        <f>IF(Таблица1[[#This Row],[Джерело теплозабезпечення]]="","",Таблица1[[#This Row],[Джерело теплозабезпечення]])</f>
        <v/>
      </c>
      <c r="E23" s="21"/>
      <c r="F2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3" s="20"/>
      <c r="I23" s="21"/>
      <c r="J2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3" s="20"/>
      <c r="M23" s="21"/>
      <c r="N2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3" s="27"/>
      <c r="S2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3" s="72"/>
      <c r="U2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3" s="29"/>
      <c r="W2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4" spans="1:49">
      <c r="A24" s="126">
        <f>Таблица1[[#This Row],[№ ]]</f>
        <v>21</v>
      </c>
      <c r="B24" s="127" t="str">
        <f>IF(Таблица1[[#This Row],[Коротка назва будівлі]]="","",Таблица1[[#This Row],[Коротка назва будівлі]])</f>
        <v/>
      </c>
      <c r="C24" s="127" t="str">
        <f>IF(Таблица1[[#This Row],[Категорія будівлі]]="","",Таблица1[[#This Row],[Категорія будівлі]])</f>
        <v/>
      </c>
      <c r="D24" s="128" t="str">
        <f>IF(Таблица1[[#This Row],[Джерело теплозабезпечення]]="","",Таблица1[[#This Row],[Джерело теплозабезпечення]])</f>
        <v/>
      </c>
      <c r="E24" s="21"/>
      <c r="F2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4" s="20"/>
      <c r="I24" s="21"/>
      <c r="J2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4" s="20"/>
      <c r="M24" s="21"/>
      <c r="N2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4" s="27"/>
      <c r="S2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4" s="72"/>
      <c r="U2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4" s="29"/>
      <c r="W2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5" spans="1:49">
      <c r="A25" s="126">
        <f>Таблица1[[#This Row],[№ ]]</f>
        <v>22</v>
      </c>
      <c r="B25" s="127" t="str">
        <f>IF(Таблица1[[#This Row],[Коротка назва будівлі]]="","",Таблица1[[#This Row],[Коротка назва будівлі]])</f>
        <v/>
      </c>
      <c r="C25" s="127" t="str">
        <f>IF(Таблица1[[#This Row],[Категорія будівлі]]="","",Таблица1[[#This Row],[Категорія будівлі]])</f>
        <v/>
      </c>
      <c r="D25" s="128" t="str">
        <f>IF(Таблица1[[#This Row],[Джерело теплозабезпечення]]="","",Таблица1[[#This Row],[Джерело теплозабезпечення]])</f>
        <v/>
      </c>
      <c r="E25" s="21"/>
      <c r="F2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5" s="20"/>
      <c r="I25" s="21"/>
      <c r="J2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5" s="20"/>
      <c r="M25" s="21"/>
      <c r="N2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5" s="27"/>
      <c r="S2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5" s="72"/>
      <c r="U2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5" s="29"/>
      <c r="W2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6" spans="1:49">
      <c r="A26" s="126">
        <f>Таблица1[[#This Row],[№ ]]</f>
        <v>23</v>
      </c>
      <c r="B26" s="127" t="str">
        <f>IF(Таблица1[[#This Row],[Коротка назва будівлі]]="","",Таблица1[[#This Row],[Коротка назва будівлі]])</f>
        <v/>
      </c>
      <c r="C26" s="127" t="str">
        <f>IF(Таблица1[[#This Row],[Категорія будівлі]]="","",Таблица1[[#This Row],[Категорія будівлі]])</f>
        <v/>
      </c>
      <c r="D26" s="128" t="str">
        <f>IF(Таблица1[[#This Row],[Джерело теплозабезпечення]]="","",Таблица1[[#This Row],[Джерело теплозабезпечення]])</f>
        <v/>
      </c>
      <c r="E26" s="21"/>
      <c r="F2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6" s="20"/>
      <c r="I26" s="21"/>
      <c r="J2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6" s="20"/>
      <c r="M26" s="21"/>
      <c r="N2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6" s="27"/>
      <c r="S2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6" s="72"/>
      <c r="U2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6" s="29"/>
      <c r="W2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7" spans="1:49">
      <c r="A27" s="126">
        <f>Таблица1[[#This Row],[№ ]]</f>
        <v>24</v>
      </c>
      <c r="B27" s="127" t="str">
        <f>IF(Таблица1[[#This Row],[Коротка назва будівлі]]="","",Таблица1[[#This Row],[Коротка назва будівлі]])</f>
        <v/>
      </c>
      <c r="C27" s="127" t="str">
        <f>IF(Таблица1[[#This Row],[Категорія будівлі]]="","",Таблица1[[#This Row],[Категорія будівлі]])</f>
        <v/>
      </c>
      <c r="D27" s="128" t="str">
        <f>IF(Таблица1[[#This Row],[Джерело теплозабезпечення]]="","",Таблица1[[#This Row],[Джерело теплозабезпечення]])</f>
        <v/>
      </c>
      <c r="E27" s="21"/>
      <c r="F2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7" s="20"/>
      <c r="I27" s="21"/>
      <c r="J2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7" s="20"/>
      <c r="M27" s="21"/>
      <c r="N2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7" s="27"/>
      <c r="S2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7" s="72"/>
      <c r="U2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7" s="29"/>
      <c r="W2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8" spans="1:49">
      <c r="A28" s="126">
        <f>Таблица1[[#This Row],[№ ]]</f>
        <v>25</v>
      </c>
      <c r="B28" s="127" t="str">
        <f>IF(Таблица1[[#This Row],[Коротка назва будівлі]]="","",Таблица1[[#This Row],[Коротка назва будівлі]])</f>
        <v/>
      </c>
      <c r="C28" s="127" t="str">
        <f>IF(Таблица1[[#This Row],[Категорія будівлі]]="","",Таблица1[[#This Row],[Категорія будівлі]])</f>
        <v/>
      </c>
      <c r="D28" s="128" t="str">
        <f>IF(Таблица1[[#This Row],[Джерело теплозабезпечення]]="","",Таблица1[[#This Row],[Джерело теплозабезпечення]])</f>
        <v/>
      </c>
      <c r="E28" s="21"/>
      <c r="F2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8" s="20"/>
      <c r="I28" s="21"/>
      <c r="J2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8" s="20"/>
      <c r="M28" s="21"/>
      <c r="N2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8" s="27"/>
      <c r="S2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8" s="72"/>
      <c r="U2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8" s="29"/>
      <c r="W2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9" spans="1:49">
      <c r="A29" s="126">
        <f>Таблица1[[#This Row],[№ ]]</f>
        <v>26</v>
      </c>
      <c r="B29" s="127" t="str">
        <f>IF(Таблица1[[#This Row],[Коротка назва будівлі]]="","",Таблица1[[#This Row],[Коротка назва будівлі]])</f>
        <v/>
      </c>
      <c r="C29" s="127" t="str">
        <f>IF(Таблица1[[#This Row],[Категорія будівлі]]="","",Таблица1[[#This Row],[Категорія будівлі]])</f>
        <v/>
      </c>
      <c r="D29" s="128" t="str">
        <f>IF(Таблица1[[#This Row],[Джерело теплозабезпечення]]="","",Таблица1[[#This Row],[Джерело теплозабезпечення]])</f>
        <v/>
      </c>
      <c r="E29" s="21"/>
      <c r="F2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9" s="20"/>
      <c r="I29" s="21"/>
      <c r="J2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9" s="20"/>
      <c r="M29" s="21"/>
      <c r="N2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9" s="27"/>
      <c r="S2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9" s="72"/>
      <c r="U2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9" s="29"/>
      <c r="W2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0" spans="1:49">
      <c r="A30" s="126">
        <f>Таблица1[[#This Row],[№ ]]</f>
        <v>27</v>
      </c>
      <c r="B30" s="127" t="str">
        <f>IF(Таблица1[[#This Row],[Коротка назва будівлі]]="","",Таблица1[[#This Row],[Коротка назва будівлі]])</f>
        <v/>
      </c>
      <c r="C30" s="127" t="str">
        <f>IF(Таблица1[[#This Row],[Категорія будівлі]]="","",Таблица1[[#This Row],[Категорія будівлі]])</f>
        <v/>
      </c>
      <c r="D30" s="128" t="str">
        <f>IF(Таблица1[[#This Row],[Джерело теплозабезпечення]]="","",Таблица1[[#This Row],[Джерело теплозабезпечення]])</f>
        <v/>
      </c>
      <c r="E30" s="21"/>
      <c r="F3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0" s="20"/>
      <c r="I30" s="21"/>
      <c r="J3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0" s="20"/>
      <c r="M30" s="21"/>
      <c r="N3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0" s="27"/>
      <c r="S3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0" s="72"/>
      <c r="U3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0" s="29"/>
      <c r="W3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1" spans="1:49">
      <c r="A31" s="126">
        <f>Таблица1[[#This Row],[№ ]]</f>
        <v>28</v>
      </c>
      <c r="B31" s="127" t="str">
        <f>IF(Таблица1[[#This Row],[Коротка назва будівлі]]="","",Таблица1[[#This Row],[Коротка назва будівлі]])</f>
        <v/>
      </c>
      <c r="C31" s="127" t="str">
        <f>IF(Таблица1[[#This Row],[Категорія будівлі]]="","",Таблица1[[#This Row],[Категорія будівлі]])</f>
        <v/>
      </c>
      <c r="D31" s="128" t="str">
        <f>IF(Таблица1[[#This Row],[Джерело теплозабезпечення]]="","",Таблица1[[#This Row],[Джерело теплозабезпечення]])</f>
        <v/>
      </c>
      <c r="E31" s="21"/>
      <c r="F3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1" s="20"/>
      <c r="I31" s="21"/>
      <c r="J3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1" s="20"/>
      <c r="M31" s="21"/>
      <c r="N3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1" s="27"/>
      <c r="S3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1" s="72"/>
      <c r="U3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1" s="29"/>
      <c r="W3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2" spans="1:49">
      <c r="A32" s="126">
        <f>Таблица1[[#This Row],[№ ]]</f>
        <v>29</v>
      </c>
      <c r="B32" s="127" t="str">
        <f>IF(Таблица1[[#This Row],[Коротка назва будівлі]]="","",Таблица1[[#This Row],[Коротка назва будівлі]])</f>
        <v/>
      </c>
      <c r="C32" s="127" t="str">
        <f>IF(Таблица1[[#This Row],[Категорія будівлі]]="","",Таблица1[[#This Row],[Категорія будівлі]])</f>
        <v/>
      </c>
      <c r="D32" s="128" t="str">
        <f>IF(Таблица1[[#This Row],[Джерело теплозабезпечення]]="","",Таблица1[[#This Row],[Джерело теплозабезпечення]])</f>
        <v/>
      </c>
      <c r="E32" s="21"/>
      <c r="F3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2" s="20"/>
      <c r="I32" s="21"/>
      <c r="J3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2" s="20"/>
      <c r="M32" s="21"/>
      <c r="N3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2" s="27"/>
      <c r="S3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2" s="72"/>
      <c r="U3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2" s="29"/>
      <c r="W3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3" spans="1:25">
      <c r="A33" s="126">
        <f>Таблица1[[#This Row],[№ ]]</f>
        <v>30</v>
      </c>
      <c r="B33" s="127" t="str">
        <f>IF(Таблица1[[#This Row],[Коротка назва будівлі]]="","",Таблица1[[#This Row],[Коротка назва будівлі]])</f>
        <v/>
      </c>
      <c r="C33" s="127" t="str">
        <f>IF(Таблица1[[#This Row],[Категорія будівлі]]="","",Таблица1[[#This Row],[Категорія будівлі]])</f>
        <v/>
      </c>
      <c r="D33" s="128" t="str">
        <f>IF(Таблица1[[#This Row],[Джерело теплозабезпечення]]="","",Таблица1[[#This Row],[Джерело теплозабезпечення]])</f>
        <v/>
      </c>
      <c r="E33" s="21"/>
      <c r="F3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3" s="20"/>
      <c r="I33" s="21"/>
      <c r="J3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3" s="20"/>
      <c r="M33" s="21"/>
      <c r="N3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3" s="27"/>
      <c r="S3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3" s="72"/>
      <c r="U3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3" s="29"/>
      <c r="W33" s="30">
        <f>IFERROR(Таблица2021[[#This Row],[Витрата коштів на електричну енергію за рік (тис. грн) 
(згідно бухгалтерських платіжок)]]/#REF!*1000,)</f>
        <v>0</v>
      </c>
      <c r="Y33" s="25"/>
    </row>
    <row r="34" spans="1:25">
      <c r="A34" s="126">
        <f>Таблица1[[#This Row],[№ ]]</f>
        <v>31</v>
      </c>
      <c r="B34" s="127" t="str">
        <f>IF(Таблица1[[#This Row],[Коротка назва будівлі]]="","",Таблица1[[#This Row],[Коротка назва будівлі]])</f>
        <v/>
      </c>
      <c r="C34" s="127" t="str">
        <f>IF(Таблица1[[#This Row],[Категорія будівлі]]="","",Таблица1[[#This Row],[Категорія будівлі]])</f>
        <v/>
      </c>
      <c r="D34" s="128" t="str">
        <f>IF(Таблица1[[#This Row],[Джерело теплозабезпечення]]="","",Таблица1[[#This Row],[Джерело теплозабезпечення]])</f>
        <v/>
      </c>
      <c r="E34" s="21"/>
      <c r="F3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4" s="20"/>
      <c r="I34" s="21"/>
      <c r="J3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4" s="20"/>
      <c r="M34" s="21"/>
      <c r="N3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4" s="27"/>
      <c r="S3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4" s="72"/>
      <c r="U3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4" s="29"/>
      <c r="W3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5" spans="1:25">
      <c r="A35" s="126">
        <f>Таблица1[[#This Row],[№ ]]</f>
        <v>32</v>
      </c>
      <c r="B35" s="127" t="str">
        <f>IF(Таблица1[[#This Row],[Коротка назва будівлі]]="","",Таблица1[[#This Row],[Коротка назва будівлі]])</f>
        <v/>
      </c>
      <c r="C35" s="127" t="str">
        <f>IF(Таблица1[[#This Row],[Категорія будівлі]]="","",Таблица1[[#This Row],[Категорія будівлі]])</f>
        <v/>
      </c>
      <c r="D35" s="128" t="str">
        <f>IF(Таблица1[[#This Row],[Джерело теплозабезпечення]]="","",Таблица1[[#This Row],[Джерело теплозабезпечення]])</f>
        <v/>
      </c>
      <c r="E35" s="21"/>
      <c r="F3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5" s="20"/>
      <c r="I35" s="21"/>
      <c r="J3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5" s="20"/>
      <c r="M35" s="21"/>
      <c r="N3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5" s="27"/>
      <c r="S3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5" s="72"/>
      <c r="U3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5" s="29"/>
      <c r="W3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6" spans="1:25">
      <c r="A36" s="126">
        <f>Таблица1[[#This Row],[№ ]]</f>
        <v>33</v>
      </c>
      <c r="B36" s="127" t="str">
        <f>IF(Таблица1[[#This Row],[Коротка назва будівлі]]="","",Таблица1[[#This Row],[Коротка назва будівлі]])</f>
        <v/>
      </c>
      <c r="C36" s="127" t="str">
        <f>IF(Таблица1[[#This Row],[Категорія будівлі]]="","",Таблица1[[#This Row],[Категорія будівлі]])</f>
        <v/>
      </c>
      <c r="D36" s="128" t="str">
        <f>IF(Таблица1[[#This Row],[Джерело теплозабезпечення]]="","",Таблица1[[#This Row],[Джерело теплозабезпечення]])</f>
        <v/>
      </c>
      <c r="E36" s="21"/>
      <c r="F3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6" s="20"/>
      <c r="I36" s="21"/>
      <c r="J3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6" s="20"/>
      <c r="M36" s="21"/>
      <c r="N3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6" s="27"/>
      <c r="S3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6" s="72"/>
      <c r="U3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6" s="29"/>
      <c r="W3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7" spans="1:25">
      <c r="A37" s="126">
        <f>Таблица1[[#This Row],[№ ]]</f>
        <v>34</v>
      </c>
      <c r="B37" s="127" t="str">
        <f>IF(Таблица1[[#This Row],[Коротка назва будівлі]]="","",Таблица1[[#This Row],[Коротка назва будівлі]])</f>
        <v/>
      </c>
      <c r="C37" s="127" t="str">
        <f>IF(Таблица1[[#This Row],[Категорія будівлі]]="","",Таблица1[[#This Row],[Категорія будівлі]])</f>
        <v/>
      </c>
      <c r="D37" s="128" t="str">
        <f>IF(Таблица1[[#This Row],[Джерело теплозабезпечення]]="","",Таблица1[[#This Row],[Джерело теплозабезпечення]])</f>
        <v/>
      </c>
      <c r="E37" s="21"/>
      <c r="F3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7" s="20"/>
      <c r="I37" s="21"/>
      <c r="J3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7" s="20"/>
      <c r="M37" s="21"/>
      <c r="N3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7" s="27"/>
      <c r="S3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7" s="72"/>
      <c r="U3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7" s="29"/>
      <c r="W3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8" spans="1:25">
      <c r="A38" s="126">
        <f>Таблица1[[#This Row],[№ ]]</f>
        <v>35</v>
      </c>
      <c r="B38" s="127" t="str">
        <f>IF(Таблица1[[#This Row],[Коротка назва будівлі]]="","",Таблица1[[#This Row],[Коротка назва будівлі]])</f>
        <v/>
      </c>
      <c r="C38" s="127" t="str">
        <f>IF(Таблица1[[#This Row],[Категорія будівлі]]="","",Таблица1[[#This Row],[Категорія будівлі]])</f>
        <v/>
      </c>
      <c r="D38" s="128" t="str">
        <f>IF(Таблица1[[#This Row],[Джерело теплозабезпечення]]="","",Таблица1[[#This Row],[Джерело теплозабезпечення]])</f>
        <v/>
      </c>
      <c r="E38" s="21"/>
      <c r="F3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8" s="20"/>
      <c r="I38" s="21"/>
      <c r="J3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8" s="20"/>
      <c r="M38" s="21"/>
      <c r="N3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8" s="27"/>
      <c r="S3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8" s="72"/>
      <c r="U3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8" s="29"/>
      <c r="W3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39" spans="1:25">
      <c r="A39" s="126">
        <f>Таблица1[[#This Row],[№ ]]</f>
        <v>36</v>
      </c>
      <c r="B39" s="127" t="str">
        <f>IF(Таблица1[[#This Row],[Коротка назва будівлі]]="","",Таблица1[[#This Row],[Коротка назва будівлі]])</f>
        <v/>
      </c>
      <c r="C39" s="127" t="str">
        <f>IF(Таблица1[[#This Row],[Категорія будівлі]]="","",Таблица1[[#This Row],[Категорія будівлі]])</f>
        <v/>
      </c>
      <c r="D39" s="128" t="str">
        <f>IF(Таблица1[[#This Row],[Джерело теплозабезпечення]]="","",Таблица1[[#This Row],[Джерело теплозабезпечення]])</f>
        <v/>
      </c>
      <c r="E39" s="21"/>
      <c r="F3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3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39" s="20"/>
      <c r="I39" s="21"/>
      <c r="J3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3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39" s="20"/>
      <c r="M39" s="21"/>
      <c r="N3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3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3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3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39" s="27"/>
      <c r="S3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39" s="72"/>
      <c r="U3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39" s="29"/>
      <c r="W3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0" spans="1:25">
      <c r="A40" s="126">
        <f>Таблица1[[#This Row],[№ ]]</f>
        <v>37</v>
      </c>
      <c r="B40" s="127" t="str">
        <f>IF(Таблица1[[#This Row],[Коротка назва будівлі]]="","",Таблица1[[#This Row],[Коротка назва будівлі]])</f>
        <v/>
      </c>
      <c r="C40" s="127" t="str">
        <f>IF(Таблица1[[#This Row],[Категорія будівлі]]="","",Таблица1[[#This Row],[Категорія будівлі]])</f>
        <v/>
      </c>
      <c r="D40" s="128" t="str">
        <f>IF(Таблица1[[#This Row],[Джерело теплозабезпечення]]="","",Таблица1[[#This Row],[Джерело теплозабезпечення]])</f>
        <v/>
      </c>
      <c r="E40" s="21"/>
      <c r="F4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0" s="20"/>
      <c r="I40" s="21"/>
      <c r="J4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0" s="20"/>
      <c r="M40" s="21"/>
      <c r="N4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0" s="27"/>
      <c r="S4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0" s="72"/>
      <c r="U4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0" s="29"/>
      <c r="W4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1" spans="1:25">
      <c r="A41" s="126">
        <f>Таблица1[[#This Row],[№ ]]</f>
        <v>38</v>
      </c>
      <c r="B41" s="127" t="str">
        <f>IF(Таблица1[[#This Row],[Коротка назва будівлі]]="","",Таблица1[[#This Row],[Коротка назва будівлі]])</f>
        <v/>
      </c>
      <c r="C41" s="127" t="str">
        <f>IF(Таблица1[[#This Row],[Категорія будівлі]]="","",Таблица1[[#This Row],[Категорія будівлі]])</f>
        <v/>
      </c>
      <c r="D41" s="128" t="str">
        <f>IF(Таблица1[[#This Row],[Джерело теплозабезпечення]]="","",Таблица1[[#This Row],[Джерело теплозабезпечення]])</f>
        <v/>
      </c>
      <c r="E41" s="21"/>
      <c r="F4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1" s="20"/>
      <c r="I41" s="21"/>
      <c r="J4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1" s="20"/>
      <c r="M41" s="21"/>
      <c r="N4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1" s="27"/>
      <c r="S4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1" s="72"/>
      <c r="U4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1" s="29"/>
      <c r="W4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2" spans="1:25">
      <c r="A42" s="126">
        <f>Таблица1[[#This Row],[№ ]]</f>
        <v>39</v>
      </c>
      <c r="B42" s="127" t="str">
        <f>IF(Таблица1[[#This Row],[Коротка назва будівлі]]="","",Таблица1[[#This Row],[Коротка назва будівлі]])</f>
        <v/>
      </c>
      <c r="C42" s="127" t="str">
        <f>IF(Таблица1[[#This Row],[Категорія будівлі]]="","",Таблица1[[#This Row],[Категорія будівлі]])</f>
        <v/>
      </c>
      <c r="D42" s="128" t="str">
        <f>IF(Таблица1[[#This Row],[Джерело теплозабезпечення]]="","",Таблица1[[#This Row],[Джерело теплозабезпечення]])</f>
        <v/>
      </c>
      <c r="E42" s="21"/>
      <c r="F4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2" s="20"/>
      <c r="I42" s="21"/>
      <c r="J4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2" s="20"/>
      <c r="M42" s="21"/>
      <c r="N4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2" s="27"/>
      <c r="S4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2" s="72"/>
      <c r="U4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2" s="29"/>
      <c r="W4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3" spans="1:25">
      <c r="A43" s="126">
        <f>Таблица1[[#This Row],[№ ]]</f>
        <v>40</v>
      </c>
      <c r="B43" s="127" t="str">
        <f>IF(Таблица1[[#This Row],[Коротка назва будівлі]]="","",Таблица1[[#This Row],[Коротка назва будівлі]])</f>
        <v/>
      </c>
      <c r="C43" s="127" t="str">
        <f>IF(Таблица1[[#This Row],[Категорія будівлі]]="","",Таблица1[[#This Row],[Категорія будівлі]])</f>
        <v/>
      </c>
      <c r="D43" s="128" t="str">
        <f>IF(Таблица1[[#This Row],[Джерело теплозабезпечення]]="","",Таблица1[[#This Row],[Джерело теплозабезпечення]])</f>
        <v/>
      </c>
      <c r="E43" s="21"/>
      <c r="F4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3" s="20"/>
      <c r="I43" s="21"/>
      <c r="J4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3" s="20"/>
      <c r="M43" s="21"/>
      <c r="N4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3" s="27"/>
      <c r="S4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3" s="72"/>
      <c r="U4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3" s="29"/>
      <c r="W4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4" spans="1:25">
      <c r="A44" s="126">
        <f>Таблица1[[#This Row],[№ ]]</f>
        <v>41</v>
      </c>
      <c r="B44" s="127" t="str">
        <f>IF(Таблица1[[#This Row],[Коротка назва будівлі]]="","",Таблица1[[#This Row],[Коротка назва будівлі]])</f>
        <v/>
      </c>
      <c r="C44" s="127" t="str">
        <f>IF(Таблица1[[#This Row],[Категорія будівлі]]="","",Таблица1[[#This Row],[Категорія будівлі]])</f>
        <v/>
      </c>
      <c r="D44" s="128" t="str">
        <f>IF(Таблица1[[#This Row],[Джерело теплозабезпечення]]="","",Таблица1[[#This Row],[Джерело теплозабезпечення]])</f>
        <v/>
      </c>
      <c r="E44" s="21"/>
      <c r="F4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4" s="20"/>
      <c r="I44" s="21"/>
      <c r="J4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4" s="20"/>
      <c r="M44" s="21"/>
      <c r="N4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4" s="27"/>
      <c r="S4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4" s="72"/>
      <c r="U4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4" s="29"/>
      <c r="W4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5" spans="1:25">
      <c r="A45" s="126">
        <f>Таблица1[[#This Row],[№ ]]</f>
        <v>42</v>
      </c>
      <c r="B45" s="127" t="str">
        <f>IF(Таблица1[[#This Row],[Коротка назва будівлі]]="","",Таблица1[[#This Row],[Коротка назва будівлі]])</f>
        <v/>
      </c>
      <c r="C45" s="127" t="str">
        <f>IF(Таблица1[[#This Row],[Категорія будівлі]]="","",Таблица1[[#This Row],[Категорія будівлі]])</f>
        <v/>
      </c>
      <c r="D45" s="128" t="str">
        <f>IF(Таблица1[[#This Row],[Джерело теплозабезпечення]]="","",Таблица1[[#This Row],[Джерело теплозабезпечення]])</f>
        <v/>
      </c>
      <c r="E45" s="21"/>
      <c r="F4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5" s="20"/>
      <c r="I45" s="21"/>
      <c r="J4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5" s="20"/>
      <c r="M45" s="21"/>
      <c r="N4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5" s="27"/>
      <c r="S4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5" s="72"/>
      <c r="U4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5" s="29"/>
      <c r="W4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6" spans="1:25">
      <c r="A46" s="126">
        <f>Таблица1[[#This Row],[№ ]]</f>
        <v>43</v>
      </c>
      <c r="B46" s="127" t="str">
        <f>IF(Таблица1[[#This Row],[Коротка назва будівлі]]="","",Таблица1[[#This Row],[Коротка назва будівлі]])</f>
        <v/>
      </c>
      <c r="C46" s="127" t="str">
        <f>IF(Таблица1[[#This Row],[Категорія будівлі]]="","",Таблица1[[#This Row],[Категорія будівлі]])</f>
        <v/>
      </c>
      <c r="D46" s="128" t="str">
        <f>IF(Таблица1[[#This Row],[Джерело теплозабезпечення]]="","",Таблица1[[#This Row],[Джерело теплозабезпечення]])</f>
        <v/>
      </c>
      <c r="E46" s="21"/>
      <c r="F4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6" s="20"/>
      <c r="I46" s="21"/>
      <c r="J4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6" s="20"/>
      <c r="M46" s="21"/>
      <c r="N4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6" s="27"/>
      <c r="S4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6" s="72"/>
      <c r="U4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6" s="29"/>
      <c r="W4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7" spans="1:25">
      <c r="A47" s="126">
        <f>Таблица1[[#This Row],[№ ]]</f>
        <v>44</v>
      </c>
      <c r="B47" s="127" t="str">
        <f>IF(Таблица1[[#This Row],[Коротка назва будівлі]]="","",Таблица1[[#This Row],[Коротка назва будівлі]])</f>
        <v/>
      </c>
      <c r="C47" s="127" t="str">
        <f>IF(Таблица1[[#This Row],[Категорія будівлі]]="","",Таблица1[[#This Row],[Категорія будівлі]])</f>
        <v/>
      </c>
      <c r="D47" s="128" t="str">
        <f>IF(Таблица1[[#This Row],[Джерело теплозабезпечення]]="","",Таблица1[[#This Row],[Джерело теплозабезпечення]])</f>
        <v/>
      </c>
      <c r="E47" s="21"/>
      <c r="F4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7" s="20"/>
      <c r="I47" s="21"/>
      <c r="J4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7" s="20"/>
      <c r="M47" s="21"/>
      <c r="N4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7" s="27"/>
      <c r="S4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7" s="72"/>
      <c r="U4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7" s="29"/>
      <c r="W4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8" spans="1:25">
      <c r="A48" s="126">
        <f>Таблица1[[#This Row],[№ ]]</f>
        <v>45</v>
      </c>
      <c r="B48" s="127" t="str">
        <f>IF(Таблица1[[#This Row],[Коротка назва будівлі]]="","",Таблица1[[#This Row],[Коротка назва будівлі]])</f>
        <v/>
      </c>
      <c r="C48" s="127" t="str">
        <f>IF(Таблица1[[#This Row],[Категорія будівлі]]="","",Таблица1[[#This Row],[Категорія будівлі]])</f>
        <v/>
      </c>
      <c r="D48" s="128" t="str">
        <f>IF(Таблица1[[#This Row],[Джерело теплозабезпечення]]="","",Таблица1[[#This Row],[Джерело теплозабезпечення]])</f>
        <v/>
      </c>
      <c r="E48" s="21"/>
      <c r="F4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8" s="20"/>
      <c r="I48" s="21"/>
      <c r="J4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8" s="20"/>
      <c r="M48" s="21"/>
      <c r="N4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8" s="27"/>
      <c r="S4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8" s="72"/>
      <c r="U4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8" s="29"/>
      <c r="W4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49" spans="1:23">
      <c r="A49" s="126">
        <f>Таблица1[[#This Row],[№ ]]</f>
        <v>46</v>
      </c>
      <c r="B49" s="127" t="str">
        <f>IF(Таблица1[[#This Row],[Коротка назва будівлі]]="","",Таблица1[[#This Row],[Коротка назва будівлі]])</f>
        <v/>
      </c>
      <c r="C49" s="127" t="str">
        <f>IF(Таблица1[[#This Row],[Категорія будівлі]]="","",Таблица1[[#This Row],[Категорія будівлі]])</f>
        <v/>
      </c>
      <c r="D49" s="128" t="str">
        <f>IF(Таблица1[[#This Row],[Джерело теплозабезпечення]]="","",Таблица1[[#This Row],[Джерело теплозабезпечення]])</f>
        <v/>
      </c>
      <c r="E49" s="21"/>
      <c r="F4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4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49" s="20"/>
      <c r="I49" s="21"/>
      <c r="J4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4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49" s="20"/>
      <c r="M49" s="21"/>
      <c r="N4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4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4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4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49" s="27"/>
      <c r="S4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49" s="72"/>
      <c r="U4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49" s="29"/>
      <c r="W4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0" spans="1:23">
      <c r="A50" s="126">
        <f>Таблица1[[#This Row],[№ ]]</f>
        <v>47</v>
      </c>
      <c r="B50" s="127" t="str">
        <f>IF(Таблица1[[#This Row],[Коротка назва будівлі]]="","",Таблица1[[#This Row],[Коротка назва будівлі]])</f>
        <v/>
      </c>
      <c r="C50" s="127" t="str">
        <f>IF(Таблица1[[#This Row],[Категорія будівлі]]="","",Таблица1[[#This Row],[Категорія будівлі]])</f>
        <v/>
      </c>
      <c r="D50" s="128" t="str">
        <f>IF(Таблица1[[#This Row],[Джерело теплозабезпечення]]="","",Таблица1[[#This Row],[Джерело теплозабезпечення]])</f>
        <v/>
      </c>
      <c r="E50" s="21"/>
      <c r="F5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0" s="20"/>
      <c r="I50" s="21"/>
      <c r="J5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0" s="20"/>
      <c r="M50" s="21"/>
      <c r="N5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0" s="27"/>
      <c r="S5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0" s="72"/>
      <c r="U5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0" s="29"/>
      <c r="W5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1" spans="1:23">
      <c r="A51" s="126">
        <f>Таблица1[[#This Row],[№ ]]</f>
        <v>48</v>
      </c>
      <c r="B51" s="127" t="str">
        <f>IF(Таблица1[[#This Row],[Коротка назва будівлі]]="","",Таблица1[[#This Row],[Коротка назва будівлі]])</f>
        <v/>
      </c>
      <c r="C51" s="127" t="str">
        <f>IF(Таблица1[[#This Row],[Категорія будівлі]]="","",Таблица1[[#This Row],[Категорія будівлі]])</f>
        <v/>
      </c>
      <c r="D51" s="128" t="str">
        <f>IF(Таблица1[[#This Row],[Джерело теплозабезпечення]]="","",Таблица1[[#This Row],[Джерело теплозабезпечення]])</f>
        <v/>
      </c>
      <c r="E51" s="21"/>
      <c r="F5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1" s="20"/>
      <c r="I51" s="21"/>
      <c r="J5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1" s="20"/>
      <c r="M51" s="21"/>
      <c r="N5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1" s="27"/>
      <c r="S5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1" s="72"/>
      <c r="U5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1" s="29"/>
      <c r="W5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2" spans="1:23">
      <c r="A52" s="126">
        <f>Таблица1[[#This Row],[№ ]]</f>
        <v>49</v>
      </c>
      <c r="B52" s="127" t="str">
        <f>IF(Таблица1[[#This Row],[Коротка назва будівлі]]="","",Таблица1[[#This Row],[Коротка назва будівлі]])</f>
        <v/>
      </c>
      <c r="C52" s="127" t="str">
        <f>IF(Таблица1[[#This Row],[Категорія будівлі]]="","",Таблица1[[#This Row],[Категорія будівлі]])</f>
        <v/>
      </c>
      <c r="D52" s="128" t="str">
        <f>IF(Таблица1[[#This Row],[Джерело теплозабезпечення]]="","",Таблица1[[#This Row],[Джерело теплозабезпечення]])</f>
        <v/>
      </c>
      <c r="E52" s="21"/>
      <c r="F5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2" s="20"/>
      <c r="I52" s="21"/>
      <c r="J5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2" s="20"/>
      <c r="M52" s="21"/>
      <c r="N5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2" s="27"/>
      <c r="S5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2" s="72"/>
      <c r="U5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2" s="29"/>
      <c r="W5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3" spans="1:23">
      <c r="A53" s="126">
        <f>Таблица1[[#This Row],[№ ]]</f>
        <v>50</v>
      </c>
      <c r="B53" s="127" t="str">
        <f>IF(Таблица1[[#This Row],[Коротка назва будівлі]]="","",Таблица1[[#This Row],[Коротка назва будівлі]])</f>
        <v/>
      </c>
      <c r="C53" s="127" t="str">
        <f>IF(Таблица1[[#This Row],[Категорія будівлі]]="","",Таблица1[[#This Row],[Категорія будівлі]])</f>
        <v/>
      </c>
      <c r="D53" s="128" t="str">
        <f>IF(Таблица1[[#This Row],[Джерело теплозабезпечення]]="","",Таблица1[[#This Row],[Джерело теплозабезпечення]])</f>
        <v/>
      </c>
      <c r="E53" s="21"/>
      <c r="F5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3" s="20"/>
      <c r="I53" s="21"/>
      <c r="J5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3" s="20"/>
      <c r="M53" s="21"/>
      <c r="N5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3" s="27"/>
      <c r="S5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3" s="72"/>
      <c r="U5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3" s="29"/>
      <c r="W5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4" spans="1:23">
      <c r="A54" s="126">
        <f>Таблица1[[#This Row],[№ ]]</f>
        <v>51</v>
      </c>
      <c r="B54" s="127" t="str">
        <f>IF(Таблица1[[#This Row],[Коротка назва будівлі]]="","",Таблица1[[#This Row],[Коротка назва будівлі]])</f>
        <v/>
      </c>
      <c r="C54" s="127" t="str">
        <f>IF(Таблица1[[#This Row],[Категорія будівлі]]="","",Таблица1[[#This Row],[Категорія будівлі]])</f>
        <v/>
      </c>
      <c r="D54" s="128" t="str">
        <f>IF(Таблица1[[#This Row],[Джерело теплозабезпечення]]="","",Таблица1[[#This Row],[Джерело теплозабезпечення]])</f>
        <v/>
      </c>
      <c r="E54" s="21"/>
      <c r="F5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4" s="20"/>
      <c r="I54" s="21"/>
      <c r="J5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4" s="20"/>
      <c r="M54" s="21"/>
      <c r="N5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4" s="27"/>
      <c r="S5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4" s="72"/>
      <c r="U5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4" s="29"/>
      <c r="W5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5" spans="1:23">
      <c r="A55" s="126">
        <f>Таблица1[[#This Row],[№ ]]</f>
        <v>52</v>
      </c>
      <c r="B55" s="127" t="str">
        <f>IF(Таблица1[[#This Row],[Коротка назва будівлі]]="","",Таблица1[[#This Row],[Коротка назва будівлі]])</f>
        <v/>
      </c>
      <c r="C55" s="127" t="str">
        <f>IF(Таблица1[[#This Row],[Категорія будівлі]]="","",Таблица1[[#This Row],[Категорія будівлі]])</f>
        <v/>
      </c>
      <c r="D55" s="128" t="str">
        <f>IF(Таблица1[[#This Row],[Джерело теплозабезпечення]]="","",Таблица1[[#This Row],[Джерело теплозабезпечення]])</f>
        <v/>
      </c>
      <c r="E55" s="21"/>
      <c r="F5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5" s="20"/>
      <c r="I55" s="21"/>
      <c r="J5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5" s="20"/>
      <c r="M55" s="21"/>
      <c r="N5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5" s="27"/>
      <c r="S5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5" s="72"/>
      <c r="U5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5" s="29"/>
      <c r="W5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6" spans="1:23">
      <c r="A56" s="126">
        <f>Таблица1[[#This Row],[№ ]]</f>
        <v>53</v>
      </c>
      <c r="B56" s="127" t="str">
        <f>IF(Таблица1[[#This Row],[Коротка назва будівлі]]="","",Таблица1[[#This Row],[Коротка назва будівлі]])</f>
        <v/>
      </c>
      <c r="C56" s="127" t="str">
        <f>IF(Таблица1[[#This Row],[Категорія будівлі]]="","",Таблица1[[#This Row],[Категорія будівлі]])</f>
        <v/>
      </c>
      <c r="D56" s="128" t="str">
        <f>IF(Таблица1[[#This Row],[Джерело теплозабезпечення]]="","",Таблица1[[#This Row],[Джерело теплозабезпечення]])</f>
        <v/>
      </c>
      <c r="E56" s="21"/>
      <c r="F5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6" s="20"/>
      <c r="I56" s="21"/>
      <c r="J5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6" s="20"/>
      <c r="M56" s="21"/>
      <c r="N5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6" s="27"/>
      <c r="S5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6" s="72"/>
      <c r="U5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6" s="29"/>
      <c r="W5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7" spans="1:23">
      <c r="A57" s="126">
        <f>Таблица1[[#This Row],[№ ]]</f>
        <v>54</v>
      </c>
      <c r="B57" s="127" t="str">
        <f>IF(Таблица1[[#This Row],[Коротка назва будівлі]]="","",Таблица1[[#This Row],[Коротка назва будівлі]])</f>
        <v/>
      </c>
      <c r="C57" s="127" t="str">
        <f>IF(Таблица1[[#This Row],[Категорія будівлі]]="","",Таблица1[[#This Row],[Категорія будівлі]])</f>
        <v/>
      </c>
      <c r="D57" s="128" t="str">
        <f>IF(Таблица1[[#This Row],[Джерело теплозабезпечення]]="","",Таблица1[[#This Row],[Джерело теплозабезпечення]])</f>
        <v/>
      </c>
      <c r="E57" s="21"/>
      <c r="F5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7" s="20"/>
      <c r="I57" s="21"/>
      <c r="J5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7" s="20"/>
      <c r="M57" s="21"/>
      <c r="N5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7" s="27"/>
      <c r="S5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7" s="72"/>
      <c r="U5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7" s="29"/>
      <c r="W5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8" spans="1:23">
      <c r="A58" s="126">
        <f>Таблица1[[#This Row],[№ ]]</f>
        <v>55</v>
      </c>
      <c r="B58" s="127" t="str">
        <f>IF(Таблица1[[#This Row],[Коротка назва будівлі]]="","",Таблица1[[#This Row],[Коротка назва будівлі]])</f>
        <v/>
      </c>
      <c r="C58" s="127" t="str">
        <f>IF(Таблица1[[#This Row],[Категорія будівлі]]="","",Таблица1[[#This Row],[Категорія будівлі]])</f>
        <v/>
      </c>
      <c r="D58" s="128" t="str">
        <f>IF(Таблица1[[#This Row],[Джерело теплозабезпечення]]="","",Таблица1[[#This Row],[Джерело теплозабезпечення]])</f>
        <v/>
      </c>
      <c r="E58" s="21"/>
      <c r="F5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8" s="20"/>
      <c r="I58" s="21"/>
      <c r="J5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8" s="20"/>
      <c r="M58" s="21"/>
      <c r="N5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8" s="27"/>
      <c r="S5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8" s="72"/>
      <c r="U5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8" s="29"/>
      <c r="W5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59" spans="1:23">
      <c r="A59" s="126">
        <f>Таблица1[[#This Row],[№ ]]</f>
        <v>56</v>
      </c>
      <c r="B59" s="127" t="str">
        <f>IF(Таблица1[[#This Row],[Коротка назва будівлі]]="","",Таблица1[[#This Row],[Коротка назва будівлі]])</f>
        <v/>
      </c>
      <c r="C59" s="127" t="str">
        <f>IF(Таблица1[[#This Row],[Категорія будівлі]]="","",Таблица1[[#This Row],[Категорія будівлі]])</f>
        <v/>
      </c>
      <c r="D59" s="128" t="str">
        <f>IF(Таблица1[[#This Row],[Джерело теплозабезпечення]]="","",Таблица1[[#This Row],[Джерело теплозабезпечення]])</f>
        <v/>
      </c>
      <c r="E59" s="21"/>
      <c r="F5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5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59" s="20"/>
      <c r="I59" s="21"/>
      <c r="J5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5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59" s="20"/>
      <c r="M59" s="21"/>
      <c r="N5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5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5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5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59" s="27"/>
      <c r="S5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59" s="72"/>
      <c r="U5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59" s="29"/>
      <c r="W5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0" spans="1:23">
      <c r="A60" s="126">
        <f>Таблица1[[#This Row],[№ ]]</f>
        <v>57</v>
      </c>
      <c r="B60" s="127" t="str">
        <f>IF(Таблица1[[#This Row],[Коротка назва будівлі]]="","",Таблица1[[#This Row],[Коротка назва будівлі]])</f>
        <v/>
      </c>
      <c r="C60" s="127" t="str">
        <f>IF(Таблица1[[#This Row],[Категорія будівлі]]="","",Таблица1[[#This Row],[Категорія будівлі]])</f>
        <v/>
      </c>
      <c r="D60" s="128" t="str">
        <f>IF(Таблица1[[#This Row],[Джерело теплозабезпечення]]="","",Таблица1[[#This Row],[Джерело теплозабезпечення]])</f>
        <v/>
      </c>
      <c r="E60" s="21"/>
      <c r="F6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0" s="20"/>
      <c r="I60" s="21"/>
      <c r="J6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0" s="20"/>
      <c r="M60" s="21"/>
      <c r="N6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0" s="27"/>
      <c r="S6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0" s="72"/>
      <c r="U6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0" s="29"/>
      <c r="W6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1" spans="1:23">
      <c r="A61" s="126">
        <f>Таблица1[[#This Row],[№ ]]</f>
        <v>58</v>
      </c>
      <c r="B61" s="127" t="str">
        <f>IF(Таблица1[[#This Row],[Коротка назва будівлі]]="","",Таблица1[[#This Row],[Коротка назва будівлі]])</f>
        <v/>
      </c>
      <c r="C61" s="127" t="str">
        <f>IF(Таблица1[[#This Row],[Категорія будівлі]]="","",Таблица1[[#This Row],[Категорія будівлі]])</f>
        <v/>
      </c>
      <c r="D61" s="128" t="str">
        <f>IF(Таблица1[[#This Row],[Джерело теплозабезпечення]]="","",Таблица1[[#This Row],[Джерело теплозабезпечення]])</f>
        <v/>
      </c>
      <c r="E61" s="21"/>
      <c r="F6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1" s="20"/>
      <c r="I61" s="21"/>
      <c r="J6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1" s="20"/>
      <c r="M61" s="21"/>
      <c r="N6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1" s="27"/>
      <c r="S6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1" s="72"/>
      <c r="U6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1" s="29"/>
      <c r="W6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2" spans="1:23">
      <c r="A62" s="126">
        <f>Таблица1[[#This Row],[№ ]]</f>
        <v>59</v>
      </c>
      <c r="B62" s="127" t="str">
        <f>IF(Таблица1[[#This Row],[Коротка назва будівлі]]="","",Таблица1[[#This Row],[Коротка назва будівлі]])</f>
        <v/>
      </c>
      <c r="C62" s="127" t="str">
        <f>IF(Таблица1[[#This Row],[Категорія будівлі]]="","",Таблица1[[#This Row],[Категорія будівлі]])</f>
        <v/>
      </c>
      <c r="D62" s="128" t="str">
        <f>IF(Таблица1[[#This Row],[Джерело теплозабезпечення]]="","",Таблица1[[#This Row],[Джерело теплозабезпечення]])</f>
        <v/>
      </c>
      <c r="E62" s="21"/>
      <c r="F6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2" s="20"/>
      <c r="I62" s="21"/>
      <c r="J6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2" s="20"/>
      <c r="M62" s="21"/>
      <c r="N6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2" s="27"/>
      <c r="S6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2" s="72"/>
      <c r="U6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2" s="29"/>
      <c r="W6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3" spans="1:23">
      <c r="A63" s="126">
        <f>Таблица1[[#This Row],[№ ]]</f>
        <v>60</v>
      </c>
      <c r="B63" s="127" t="str">
        <f>IF(Таблица1[[#This Row],[Коротка назва будівлі]]="","",Таблица1[[#This Row],[Коротка назва будівлі]])</f>
        <v/>
      </c>
      <c r="C63" s="127" t="str">
        <f>IF(Таблица1[[#This Row],[Категорія будівлі]]="","",Таблица1[[#This Row],[Категорія будівлі]])</f>
        <v/>
      </c>
      <c r="D63" s="128" t="str">
        <f>IF(Таблица1[[#This Row],[Джерело теплозабезпечення]]="","",Таблица1[[#This Row],[Джерело теплозабезпечення]])</f>
        <v/>
      </c>
      <c r="E63" s="21"/>
      <c r="F6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3" s="20"/>
      <c r="I63" s="21"/>
      <c r="J6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3" s="20"/>
      <c r="M63" s="21"/>
      <c r="N6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3" s="27"/>
      <c r="S6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3" s="72"/>
      <c r="U6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3" s="29"/>
      <c r="W6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4" spans="1:23">
      <c r="A64" s="126">
        <f>Таблица1[[#This Row],[№ ]]</f>
        <v>61</v>
      </c>
      <c r="B64" s="127" t="str">
        <f>IF(Таблица1[[#This Row],[Коротка назва будівлі]]="","",Таблица1[[#This Row],[Коротка назва будівлі]])</f>
        <v/>
      </c>
      <c r="C64" s="127" t="str">
        <f>IF(Таблица1[[#This Row],[Категорія будівлі]]="","",Таблица1[[#This Row],[Категорія будівлі]])</f>
        <v/>
      </c>
      <c r="D64" s="128" t="str">
        <f>IF(Таблица1[[#This Row],[Джерело теплозабезпечення]]="","",Таблица1[[#This Row],[Джерело теплозабезпечення]])</f>
        <v/>
      </c>
      <c r="E64" s="21"/>
      <c r="F6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4" s="20"/>
      <c r="I64" s="21"/>
      <c r="J6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4" s="20"/>
      <c r="M64" s="21"/>
      <c r="N6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4" s="27"/>
      <c r="S6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4" s="72"/>
      <c r="U6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4" s="29"/>
      <c r="W6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5" spans="1:23">
      <c r="A65" s="126">
        <f>Таблица1[[#This Row],[№ ]]</f>
        <v>62</v>
      </c>
      <c r="B65" s="127" t="str">
        <f>IF(Таблица1[[#This Row],[Коротка назва будівлі]]="","",Таблица1[[#This Row],[Коротка назва будівлі]])</f>
        <v/>
      </c>
      <c r="C65" s="127" t="str">
        <f>IF(Таблица1[[#This Row],[Категорія будівлі]]="","",Таблица1[[#This Row],[Категорія будівлі]])</f>
        <v/>
      </c>
      <c r="D65" s="128" t="str">
        <f>IF(Таблица1[[#This Row],[Джерело теплозабезпечення]]="","",Таблица1[[#This Row],[Джерело теплозабезпечення]])</f>
        <v/>
      </c>
      <c r="E65" s="21"/>
      <c r="F6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5" s="20"/>
      <c r="I65" s="21"/>
      <c r="J6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5" s="20"/>
      <c r="M65" s="21"/>
      <c r="N6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5" s="27"/>
      <c r="S6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5" s="72"/>
      <c r="U6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5" s="29"/>
      <c r="W6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6" spans="1:23">
      <c r="A66" s="126">
        <f>Таблица1[[#This Row],[№ ]]</f>
        <v>63</v>
      </c>
      <c r="B66" s="127" t="str">
        <f>IF(Таблица1[[#This Row],[Коротка назва будівлі]]="","",Таблица1[[#This Row],[Коротка назва будівлі]])</f>
        <v/>
      </c>
      <c r="C66" s="127" t="str">
        <f>IF(Таблица1[[#This Row],[Категорія будівлі]]="","",Таблица1[[#This Row],[Категорія будівлі]])</f>
        <v/>
      </c>
      <c r="D66" s="128" t="str">
        <f>IF(Таблица1[[#This Row],[Джерело теплозабезпечення]]="","",Таблица1[[#This Row],[Джерело теплозабезпечення]])</f>
        <v/>
      </c>
      <c r="E66" s="21"/>
      <c r="F6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6" s="20"/>
      <c r="I66" s="21"/>
      <c r="J6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6" s="20"/>
      <c r="M66" s="21"/>
      <c r="N6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6" s="27"/>
      <c r="S6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6" s="72"/>
      <c r="U6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6" s="29"/>
      <c r="W6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7" spans="1:23">
      <c r="A67" s="126">
        <f>Таблица1[[#This Row],[№ ]]</f>
        <v>64</v>
      </c>
      <c r="B67" s="127" t="str">
        <f>IF(Таблица1[[#This Row],[Коротка назва будівлі]]="","",Таблица1[[#This Row],[Коротка назва будівлі]])</f>
        <v/>
      </c>
      <c r="C67" s="127" t="str">
        <f>IF(Таблица1[[#This Row],[Категорія будівлі]]="","",Таблица1[[#This Row],[Категорія будівлі]])</f>
        <v/>
      </c>
      <c r="D67" s="128" t="str">
        <f>IF(Таблица1[[#This Row],[Джерело теплозабезпечення]]="","",Таблица1[[#This Row],[Джерело теплозабезпечення]])</f>
        <v/>
      </c>
      <c r="E67" s="21"/>
      <c r="F6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7" s="20"/>
      <c r="I67" s="21"/>
      <c r="J6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7" s="20"/>
      <c r="M67" s="21"/>
      <c r="N6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7" s="27"/>
      <c r="S6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7" s="72"/>
      <c r="U6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7" s="29"/>
      <c r="W6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8" spans="1:23">
      <c r="A68" s="126">
        <f>Таблица1[[#This Row],[№ ]]</f>
        <v>65</v>
      </c>
      <c r="B68" s="127" t="str">
        <f>IF(Таблица1[[#This Row],[Коротка назва будівлі]]="","",Таблица1[[#This Row],[Коротка назва будівлі]])</f>
        <v/>
      </c>
      <c r="C68" s="127" t="str">
        <f>IF(Таблица1[[#This Row],[Категорія будівлі]]="","",Таблица1[[#This Row],[Категорія будівлі]])</f>
        <v/>
      </c>
      <c r="D68" s="128" t="str">
        <f>IF(Таблица1[[#This Row],[Джерело теплозабезпечення]]="","",Таблица1[[#This Row],[Джерело теплозабезпечення]])</f>
        <v/>
      </c>
      <c r="E68" s="21"/>
      <c r="F6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8" s="20"/>
      <c r="I68" s="21"/>
      <c r="J6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8" s="20"/>
      <c r="M68" s="21"/>
      <c r="N6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8" s="27"/>
      <c r="S6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8" s="72"/>
      <c r="U6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8" s="29"/>
      <c r="W6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69" spans="1:23">
      <c r="A69" s="126">
        <f>Таблица1[[#This Row],[№ ]]</f>
        <v>66</v>
      </c>
      <c r="B69" s="127" t="str">
        <f>IF(Таблица1[[#This Row],[Коротка назва будівлі]]="","",Таблица1[[#This Row],[Коротка назва будівлі]])</f>
        <v/>
      </c>
      <c r="C69" s="127" t="str">
        <f>IF(Таблица1[[#This Row],[Категорія будівлі]]="","",Таблица1[[#This Row],[Категорія будівлі]])</f>
        <v/>
      </c>
      <c r="D69" s="128" t="str">
        <f>IF(Таблица1[[#This Row],[Джерело теплозабезпечення]]="","",Таблица1[[#This Row],[Джерело теплозабезпечення]])</f>
        <v/>
      </c>
      <c r="E69" s="21"/>
      <c r="F6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6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69" s="20"/>
      <c r="I69" s="21"/>
      <c r="J6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6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69" s="20"/>
      <c r="M69" s="21"/>
      <c r="N6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6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6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6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69" s="27"/>
      <c r="S6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69" s="72"/>
      <c r="U6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69" s="29"/>
      <c r="W6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0" spans="1:23">
      <c r="A70" s="126">
        <f>Таблица1[[#This Row],[№ ]]</f>
        <v>67</v>
      </c>
      <c r="B70" s="127" t="str">
        <f>IF(Таблица1[[#This Row],[Коротка назва будівлі]]="","",Таблица1[[#This Row],[Коротка назва будівлі]])</f>
        <v/>
      </c>
      <c r="C70" s="127" t="str">
        <f>IF(Таблица1[[#This Row],[Категорія будівлі]]="","",Таблица1[[#This Row],[Категорія будівлі]])</f>
        <v/>
      </c>
      <c r="D70" s="128" t="str">
        <f>IF(Таблица1[[#This Row],[Джерело теплозабезпечення]]="","",Таблица1[[#This Row],[Джерело теплозабезпечення]])</f>
        <v/>
      </c>
      <c r="E70" s="21"/>
      <c r="F7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0" s="20"/>
      <c r="I70" s="21"/>
      <c r="J7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0" s="20"/>
      <c r="M70" s="21"/>
      <c r="N7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0" s="27"/>
      <c r="S7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0" s="72"/>
      <c r="U7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0" s="29"/>
      <c r="W7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1" spans="1:23">
      <c r="A71" s="126">
        <f>Таблица1[[#This Row],[№ ]]</f>
        <v>68</v>
      </c>
      <c r="B71" s="127" t="str">
        <f>IF(Таблица1[[#This Row],[Коротка назва будівлі]]="","",Таблица1[[#This Row],[Коротка назва будівлі]])</f>
        <v/>
      </c>
      <c r="C71" s="127" t="str">
        <f>IF(Таблица1[[#This Row],[Категорія будівлі]]="","",Таблица1[[#This Row],[Категорія будівлі]])</f>
        <v/>
      </c>
      <c r="D71" s="128" t="str">
        <f>IF(Таблица1[[#This Row],[Джерело теплозабезпечення]]="","",Таблица1[[#This Row],[Джерело теплозабезпечення]])</f>
        <v/>
      </c>
      <c r="E71" s="21"/>
      <c r="F7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1" s="20"/>
      <c r="I71" s="21"/>
      <c r="J7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1" s="20"/>
      <c r="M71" s="21"/>
      <c r="N7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1" s="27"/>
      <c r="S7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1" s="72"/>
      <c r="U7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1" s="29"/>
      <c r="W7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2" spans="1:23">
      <c r="A72" s="126">
        <f>Таблица1[[#This Row],[№ ]]</f>
        <v>69</v>
      </c>
      <c r="B72" s="127" t="str">
        <f>IF(Таблица1[[#This Row],[Коротка назва будівлі]]="","",Таблица1[[#This Row],[Коротка назва будівлі]])</f>
        <v/>
      </c>
      <c r="C72" s="127" t="str">
        <f>IF(Таблица1[[#This Row],[Категорія будівлі]]="","",Таблица1[[#This Row],[Категорія будівлі]])</f>
        <v/>
      </c>
      <c r="D72" s="128" t="str">
        <f>IF(Таблица1[[#This Row],[Джерело теплозабезпечення]]="","",Таблица1[[#This Row],[Джерело теплозабезпечення]])</f>
        <v/>
      </c>
      <c r="E72" s="21"/>
      <c r="F7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2" s="20"/>
      <c r="I72" s="21"/>
      <c r="J7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2" s="20"/>
      <c r="M72" s="21"/>
      <c r="N7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2" s="27"/>
      <c r="S7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2" s="72"/>
      <c r="U7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2" s="29"/>
      <c r="W7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3" spans="1:23">
      <c r="A73" s="126">
        <f>Таблица1[[#This Row],[№ ]]</f>
        <v>70</v>
      </c>
      <c r="B73" s="127" t="str">
        <f>IF(Таблица1[[#This Row],[Коротка назва будівлі]]="","",Таблица1[[#This Row],[Коротка назва будівлі]])</f>
        <v/>
      </c>
      <c r="C73" s="127" t="str">
        <f>IF(Таблица1[[#This Row],[Категорія будівлі]]="","",Таблица1[[#This Row],[Категорія будівлі]])</f>
        <v/>
      </c>
      <c r="D73" s="128" t="str">
        <f>IF(Таблица1[[#This Row],[Джерело теплозабезпечення]]="","",Таблица1[[#This Row],[Джерело теплозабезпечення]])</f>
        <v/>
      </c>
      <c r="E73" s="21"/>
      <c r="F7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3" s="20"/>
      <c r="I73" s="21"/>
      <c r="J7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3" s="20"/>
      <c r="M73" s="21"/>
      <c r="N7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3" s="27"/>
      <c r="S7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3" s="72"/>
      <c r="U7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3" s="29"/>
      <c r="W7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4" spans="1:23">
      <c r="A74" s="126">
        <f>Таблица1[[#This Row],[№ ]]</f>
        <v>71</v>
      </c>
      <c r="B74" s="127" t="str">
        <f>IF(Таблица1[[#This Row],[Коротка назва будівлі]]="","",Таблица1[[#This Row],[Коротка назва будівлі]])</f>
        <v/>
      </c>
      <c r="C74" s="127" t="str">
        <f>IF(Таблица1[[#This Row],[Категорія будівлі]]="","",Таблица1[[#This Row],[Категорія будівлі]])</f>
        <v/>
      </c>
      <c r="D74" s="128" t="str">
        <f>IF(Таблица1[[#This Row],[Джерело теплозабезпечення]]="","",Таблица1[[#This Row],[Джерело теплозабезпечення]])</f>
        <v/>
      </c>
      <c r="E74" s="21"/>
      <c r="F7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4" s="20"/>
      <c r="I74" s="21"/>
      <c r="J7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4" s="20"/>
      <c r="M74" s="21"/>
      <c r="N7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4" s="27"/>
      <c r="S7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4" s="72"/>
      <c r="U7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4" s="29"/>
      <c r="W7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5" spans="1:23">
      <c r="A75" s="126">
        <f>Таблица1[[#This Row],[№ ]]</f>
        <v>72</v>
      </c>
      <c r="B75" s="127" t="str">
        <f>IF(Таблица1[[#This Row],[Коротка назва будівлі]]="","",Таблица1[[#This Row],[Коротка назва будівлі]])</f>
        <v/>
      </c>
      <c r="C75" s="127" t="str">
        <f>IF(Таблица1[[#This Row],[Категорія будівлі]]="","",Таблица1[[#This Row],[Категорія будівлі]])</f>
        <v/>
      </c>
      <c r="D75" s="128" t="str">
        <f>IF(Таблица1[[#This Row],[Джерело теплозабезпечення]]="","",Таблица1[[#This Row],[Джерело теплозабезпечення]])</f>
        <v/>
      </c>
      <c r="E75" s="21"/>
      <c r="F7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5" s="20"/>
      <c r="I75" s="21"/>
      <c r="J7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5" s="20"/>
      <c r="M75" s="21"/>
      <c r="N7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5" s="27"/>
      <c r="S7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5" s="72"/>
      <c r="U7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5" s="29"/>
      <c r="W7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6" spans="1:23">
      <c r="A76" s="126">
        <f>Таблица1[[#This Row],[№ ]]</f>
        <v>73</v>
      </c>
      <c r="B76" s="127" t="str">
        <f>IF(Таблица1[[#This Row],[Коротка назва будівлі]]="","",Таблица1[[#This Row],[Коротка назва будівлі]])</f>
        <v/>
      </c>
      <c r="C76" s="127" t="str">
        <f>IF(Таблица1[[#This Row],[Категорія будівлі]]="","",Таблица1[[#This Row],[Категорія будівлі]])</f>
        <v/>
      </c>
      <c r="D76" s="128" t="str">
        <f>IF(Таблица1[[#This Row],[Джерело теплозабезпечення]]="","",Таблица1[[#This Row],[Джерело теплозабезпечення]])</f>
        <v/>
      </c>
      <c r="E76" s="21"/>
      <c r="F7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6" s="20"/>
      <c r="I76" s="21"/>
      <c r="J7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6" s="20"/>
      <c r="M76" s="21"/>
      <c r="N7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6" s="27"/>
      <c r="S7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6" s="72"/>
      <c r="U7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6" s="29"/>
      <c r="W7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7" spans="1:23">
      <c r="A77" s="126">
        <f>Таблица1[[#This Row],[№ ]]</f>
        <v>74</v>
      </c>
      <c r="B77" s="127" t="str">
        <f>IF(Таблица1[[#This Row],[Коротка назва будівлі]]="","",Таблица1[[#This Row],[Коротка назва будівлі]])</f>
        <v/>
      </c>
      <c r="C77" s="127" t="str">
        <f>IF(Таблица1[[#This Row],[Категорія будівлі]]="","",Таблица1[[#This Row],[Категорія будівлі]])</f>
        <v/>
      </c>
      <c r="D77" s="128" t="str">
        <f>IF(Таблица1[[#This Row],[Джерело теплозабезпечення]]="","",Таблица1[[#This Row],[Джерело теплозабезпечення]])</f>
        <v/>
      </c>
      <c r="E77" s="21"/>
      <c r="F7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7" s="20"/>
      <c r="I77" s="21"/>
      <c r="J7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7" s="20"/>
      <c r="M77" s="21"/>
      <c r="N7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7" s="27"/>
      <c r="S7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7" s="72"/>
      <c r="U7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7" s="29"/>
      <c r="W7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8" spans="1:23">
      <c r="A78" s="126">
        <f>Таблица1[[#This Row],[№ ]]</f>
        <v>75</v>
      </c>
      <c r="B78" s="127" t="str">
        <f>IF(Таблица1[[#This Row],[Коротка назва будівлі]]="","",Таблица1[[#This Row],[Коротка назва будівлі]])</f>
        <v/>
      </c>
      <c r="C78" s="127" t="str">
        <f>IF(Таблица1[[#This Row],[Категорія будівлі]]="","",Таблица1[[#This Row],[Категорія будівлі]])</f>
        <v/>
      </c>
      <c r="D78" s="128" t="str">
        <f>IF(Таблица1[[#This Row],[Джерело теплозабезпечення]]="","",Таблица1[[#This Row],[Джерело теплозабезпечення]])</f>
        <v/>
      </c>
      <c r="E78" s="21"/>
      <c r="F7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8" s="20"/>
      <c r="I78" s="21"/>
      <c r="J7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8" s="20"/>
      <c r="M78" s="21"/>
      <c r="N7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8" s="27"/>
      <c r="S7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8" s="72"/>
      <c r="U7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8" s="29"/>
      <c r="W7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79" spans="1:23">
      <c r="A79" s="126">
        <f>Таблица1[[#This Row],[№ ]]</f>
        <v>76</v>
      </c>
      <c r="B79" s="127" t="str">
        <f>IF(Таблица1[[#This Row],[Коротка назва будівлі]]="","",Таблица1[[#This Row],[Коротка назва будівлі]])</f>
        <v/>
      </c>
      <c r="C79" s="127" t="str">
        <f>IF(Таблица1[[#This Row],[Категорія будівлі]]="","",Таблица1[[#This Row],[Категорія будівлі]])</f>
        <v/>
      </c>
      <c r="D79" s="128" t="str">
        <f>IF(Таблица1[[#This Row],[Джерело теплозабезпечення]]="","",Таблица1[[#This Row],[Джерело теплозабезпечення]])</f>
        <v/>
      </c>
      <c r="E79" s="21"/>
      <c r="F7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7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79" s="20"/>
      <c r="I79" s="21"/>
      <c r="J7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7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79" s="20"/>
      <c r="M79" s="21"/>
      <c r="N7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7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7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7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79" s="27"/>
      <c r="S7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79" s="72"/>
      <c r="U7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79" s="29"/>
      <c r="W7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0" spans="1:23">
      <c r="A80" s="126">
        <f>Таблица1[[#This Row],[№ ]]</f>
        <v>77</v>
      </c>
      <c r="B80" s="127" t="str">
        <f>IF(Таблица1[[#This Row],[Коротка назва будівлі]]="","",Таблица1[[#This Row],[Коротка назва будівлі]])</f>
        <v/>
      </c>
      <c r="C80" s="127" t="str">
        <f>IF(Таблица1[[#This Row],[Категорія будівлі]]="","",Таблица1[[#This Row],[Категорія будівлі]])</f>
        <v/>
      </c>
      <c r="D80" s="128" t="str">
        <f>IF(Таблица1[[#This Row],[Джерело теплозабезпечення]]="","",Таблица1[[#This Row],[Джерело теплозабезпечення]])</f>
        <v/>
      </c>
      <c r="E80" s="21"/>
      <c r="F8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0" s="20"/>
      <c r="I80" s="21"/>
      <c r="J8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0" s="20"/>
      <c r="M80" s="21"/>
      <c r="N8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0" s="27"/>
      <c r="S8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0" s="72"/>
      <c r="U8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0" s="29"/>
      <c r="W8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1" spans="1:23">
      <c r="A81" s="126">
        <f>Таблица1[[#This Row],[№ ]]</f>
        <v>78</v>
      </c>
      <c r="B81" s="127" t="str">
        <f>IF(Таблица1[[#This Row],[Коротка назва будівлі]]="","",Таблица1[[#This Row],[Коротка назва будівлі]])</f>
        <v/>
      </c>
      <c r="C81" s="127" t="str">
        <f>IF(Таблица1[[#This Row],[Категорія будівлі]]="","",Таблица1[[#This Row],[Категорія будівлі]])</f>
        <v/>
      </c>
      <c r="D81" s="128" t="str">
        <f>IF(Таблица1[[#This Row],[Джерело теплозабезпечення]]="","",Таблица1[[#This Row],[Джерело теплозабезпечення]])</f>
        <v/>
      </c>
      <c r="E81" s="21"/>
      <c r="F8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1" s="20"/>
      <c r="I81" s="21"/>
      <c r="J8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1" s="20"/>
      <c r="M81" s="21"/>
      <c r="N8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1" s="27"/>
      <c r="S8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1" s="72"/>
      <c r="U8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1" s="29"/>
      <c r="W8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2" spans="1:23">
      <c r="A82" s="126">
        <f>Таблица1[[#This Row],[№ ]]</f>
        <v>79</v>
      </c>
      <c r="B82" s="127" t="str">
        <f>IF(Таблица1[[#This Row],[Коротка назва будівлі]]="","",Таблица1[[#This Row],[Коротка назва будівлі]])</f>
        <v/>
      </c>
      <c r="C82" s="127" t="str">
        <f>IF(Таблица1[[#This Row],[Категорія будівлі]]="","",Таблица1[[#This Row],[Категорія будівлі]])</f>
        <v/>
      </c>
      <c r="D82" s="128" t="str">
        <f>IF(Таблица1[[#This Row],[Джерело теплозабезпечення]]="","",Таблица1[[#This Row],[Джерело теплозабезпечення]])</f>
        <v/>
      </c>
      <c r="E82" s="21"/>
      <c r="F8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2" s="20"/>
      <c r="I82" s="21"/>
      <c r="J8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2" s="20"/>
      <c r="M82" s="21"/>
      <c r="N8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2" s="27"/>
      <c r="S8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2" s="72"/>
      <c r="U8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2" s="29"/>
      <c r="W8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3" spans="1:23">
      <c r="A83" s="126">
        <f>Таблица1[[#This Row],[№ ]]</f>
        <v>80</v>
      </c>
      <c r="B83" s="127" t="str">
        <f>IF(Таблица1[[#This Row],[Коротка назва будівлі]]="","",Таблица1[[#This Row],[Коротка назва будівлі]])</f>
        <v/>
      </c>
      <c r="C83" s="127" t="str">
        <f>IF(Таблица1[[#This Row],[Категорія будівлі]]="","",Таблица1[[#This Row],[Категорія будівлі]])</f>
        <v/>
      </c>
      <c r="D83" s="128" t="str">
        <f>IF(Таблица1[[#This Row],[Джерело теплозабезпечення]]="","",Таблица1[[#This Row],[Джерело теплозабезпечення]])</f>
        <v/>
      </c>
      <c r="E83" s="21"/>
      <c r="F8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3" s="20"/>
      <c r="I83" s="21"/>
      <c r="J8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3" s="20"/>
      <c r="M83" s="21"/>
      <c r="N8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3" s="27"/>
      <c r="S8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3" s="72"/>
      <c r="U8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3" s="29"/>
      <c r="W8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4" spans="1:23">
      <c r="A84" s="126">
        <f>Таблица1[[#This Row],[№ ]]</f>
        <v>81</v>
      </c>
      <c r="B84" s="127" t="str">
        <f>IF(Таблица1[[#This Row],[Коротка назва будівлі]]="","",Таблица1[[#This Row],[Коротка назва будівлі]])</f>
        <v/>
      </c>
      <c r="C84" s="127" t="str">
        <f>IF(Таблица1[[#This Row],[Категорія будівлі]]="","",Таблица1[[#This Row],[Категорія будівлі]])</f>
        <v/>
      </c>
      <c r="D84" s="128" t="str">
        <f>IF(Таблица1[[#This Row],[Джерело теплозабезпечення]]="","",Таблица1[[#This Row],[Джерело теплозабезпечення]])</f>
        <v/>
      </c>
      <c r="E84" s="21"/>
      <c r="F8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4" s="20"/>
      <c r="I84" s="21"/>
      <c r="J8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4" s="20"/>
      <c r="M84" s="21"/>
      <c r="N8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4" s="27"/>
      <c r="S8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4" s="72"/>
      <c r="U8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4" s="29"/>
      <c r="W8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5" spans="1:23">
      <c r="A85" s="126">
        <f>Таблица1[[#This Row],[№ ]]</f>
        <v>82</v>
      </c>
      <c r="B85" s="127" t="str">
        <f>IF(Таблица1[[#This Row],[Коротка назва будівлі]]="","",Таблица1[[#This Row],[Коротка назва будівлі]])</f>
        <v/>
      </c>
      <c r="C85" s="127" t="str">
        <f>IF(Таблица1[[#This Row],[Категорія будівлі]]="","",Таблица1[[#This Row],[Категорія будівлі]])</f>
        <v/>
      </c>
      <c r="D85" s="128" t="str">
        <f>IF(Таблица1[[#This Row],[Джерело теплозабезпечення]]="","",Таблица1[[#This Row],[Джерело теплозабезпечення]])</f>
        <v/>
      </c>
      <c r="E85" s="21"/>
      <c r="F8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5" s="20"/>
      <c r="I85" s="21"/>
      <c r="J8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5" s="20"/>
      <c r="M85" s="21"/>
      <c r="N8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5" s="27"/>
      <c r="S8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5" s="72"/>
      <c r="U8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5" s="29"/>
      <c r="W8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6" spans="1:23">
      <c r="A86" s="126">
        <f>Таблица1[[#This Row],[№ ]]</f>
        <v>83</v>
      </c>
      <c r="B86" s="127" t="str">
        <f>IF(Таблица1[[#This Row],[Коротка назва будівлі]]="","",Таблица1[[#This Row],[Коротка назва будівлі]])</f>
        <v/>
      </c>
      <c r="C86" s="127" t="str">
        <f>IF(Таблица1[[#This Row],[Категорія будівлі]]="","",Таблица1[[#This Row],[Категорія будівлі]])</f>
        <v/>
      </c>
      <c r="D86" s="128" t="str">
        <f>IF(Таблица1[[#This Row],[Джерело теплозабезпечення]]="","",Таблица1[[#This Row],[Джерело теплозабезпечення]])</f>
        <v/>
      </c>
      <c r="E86" s="21"/>
      <c r="F8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6" s="20"/>
      <c r="I86" s="21"/>
      <c r="J8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6" s="20"/>
      <c r="M86" s="21"/>
      <c r="N8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6" s="27"/>
      <c r="S8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6" s="72"/>
      <c r="U8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6" s="29"/>
      <c r="W8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7" spans="1:23">
      <c r="A87" s="126">
        <f>Таблица1[[#This Row],[№ ]]</f>
        <v>84</v>
      </c>
      <c r="B87" s="127" t="str">
        <f>IF(Таблица1[[#This Row],[Коротка назва будівлі]]="","",Таблица1[[#This Row],[Коротка назва будівлі]])</f>
        <v/>
      </c>
      <c r="C87" s="127" t="str">
        <f>IF(Таблица1[[#This Row],[Категорія будівлі]]="","",Таблица1[[#This Row],[Категорія будівлі]])</f>
        <v/>
      </c>
      <c r="D87" s="128" t="str">
        <f>IF(Таблица1[[#This Row],[Джерело теплозабезпечення]]="","",Таблица1[[#This Row],[Джерело теплозабезпечення]])</f>
        <v/>
      </c>
      <c r="E87" s="21"/>
      <c r="F8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7" s="20"/>
      <c r="I87" s="21"/>
      <c r="J8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7" s="20"/>
      <c r="M87" s="21"/>
      <c r="N8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7" s="27"/>
      <c r="S8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7" s="72"/>
      <c r="U8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7" s="29"/>
      <c r="W8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8" spans="1:23">
      <c r="A88" s="126">
        <f>Таблица1[[#This Row],[№ ]]</f>
        <v>85</v>
      </c>
      <c r="B88" s="127" t="str">
        <f>IF(Таблица1[[#This Row],[Коротка назва будівлі]]="","",Таблица1[[#This Row],[Коротка назва будівлі]])</f>
        <v/>
      </c>
      <c r="C88" s="127" t="str">
        <f>IF(Таблица1[[#This Row],[Категорія будівлі]]="","",Таблица1[[#This Row],[Категорія будівлі]])</f>
        <v/>
      </c>
      <c r="D88" s="128" t="str">
        <f>IF(Таблица1[[#This Row],[Джерело теплозабезпечення]]="","",Таблица1[[#This Row],[Джерело теплозабезпечення]])</f>
        <v/>
      </c>
      <c r="E88" s="21"/>
      <c r="F8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8" s="20"/>
      <c r="I88" s="21"/>
      <c r="J8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8" s="20"/>
      <c r="M88" s="21"/>
      <c r="N8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8" s="27"/>
      <c r="S8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8" s="72"/>
      <c r="U8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8" s="29"/>
      <c r="W8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89" spans="1:23">
      <c r="A89" s="126">
        <f>Таблица1[[#This Row],[№ ]]</f>
        <v>86</v>
      </c>
      <c r="B89" s="127" t="str">
        <f>IF(Таблица1[[#This Row],[Коротка назва будівлі]]="","",Таблица1[[#This Row],[Коротка назва будівлі]])</f>
        <v/>
      </c>
      <c r="C89" s="127" t="str">
        <f>IF(Таблица1[[#This Row],[Категорія будівлі]]="","",Таблица1[[#This Row],[Категорія будівлі]])</f>
        <v/>
      </c>
      <c r="D89" s="128" t="str">
        <f>IF(Таблица1[[#This Row],[Джерело теплозабезпечення]]="","",Таблица1[[#This Row],[Джерело теплозабезпечення]])</f>
        <v/>
      </c>
      <c r="E89" s="21"/>
      <c r="F8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8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89" s="20"/>
      <c r="I89" s="21"/>
      <c r="J8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8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89" s="20"/>
      <c r="M89" s="21"/>
      <c r="N8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8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8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8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89" s="27"/>
      <c r="S8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89" s="72"/>
      <c r="U8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89" s="29"/>
      <c r="W8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0" spans="1:23">
      <c r="A90" s="126">
        <f>Таблица1[[#This Row],[№ ]]</f>
        <v>87</v>
      </c>
      <c r="B90" s="127" t="str">
        <f>IF(Таблица1[[#This Row],[Коротка назва будівлі]]="","",Таблица1[[#This Row],[Коротка назва будівлі]])</f>
        <v/>
      </c>
      <c r="C90" s="127" t="str">
        <f>IF(Таблица1[[#This Row],[Категорія будівлі]]="","",Таблица1[[#This Row],[Категорія будівлі]])</f>
        <v/>
      </c>
      <c r="D90" s="128" t="str">
        <f>IF(Таблица1[[#This Row],[Джерело теплозабезпечення]]="","",Таблица1[[#This Row],[Джерело теплозабезпечення]])</f>
        <v/>
      </c>
      <c r="E90" s="21"/>
      <c r="F9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0" s="20"/>
      <c r="I90" s="21"/>
      <c r="J9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0" s="20"/>
      <c r="M90" s="21"/>
      <c r="N9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0" s="27"/>
      <c r="S9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0" s="72"/>
      <c r="U9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0" s="29"/>
      <c r="W9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1" spans="1:23">
      <c r="A91" s="126">
        <f>Таблица1[[#This Row],[№ ]]</f>
        <v>88</v>
      </c>
      <c r="B91" s="127" t="str">
        <f>IF(Таблица1[[#This Row],[Коротка назва будівлі]]="","",Таблица1[[#This Row],[Коротка назва будівлі]])</f>
        <v/>
      </c>
      <c r="C91" s="127" t="str">
        <f>IF(Таблица1[[#This Row],[Категорія будівлі]]="","",Таблица1[[#This Row],[Категорія будівлі]])</f>
        <v/>
      </c>
      <c r="D91" s="128" t="str">
        <f>IF(Таблица1[[#This Row],[Джерело теплозабезпечення]]="","",Таблица1[[#This Row],[Джерело теплозабезпечення]])</f>
        <v/>
      </c>
      <c r="E91" s="21"/>
      <c r="F9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1" s="20"/>
      <c r="I91" s="21"/>
      <c r="J9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1" s="20"/>
      <c r="M91" s="21"/>
      <c r="N9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1" s="27"/>
      <c r="S9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1" s="72"/>
      <c r="U9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1" s="29"/>
      <c r="W9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2" spans="1:23">
      <c r="A92" s="126">
        <f>Таблица1[[#This Row],[№ ]]</f>
        <v>89</v>
      </c>
      <c r="B92" s="127" t="str">
        <f>IF(Таблица1[[#This Row],[Коротка назва будівлі]]="","",Таблица1[[#This Row],[Коротка назва будівлі]])</f>
        <v/>
      </c>
      <c r="C92" s="127" t="str">
        <f>IF(Таблица1[[#This Row],[Категорія будівлі]]="","",Таблица1[[#This Row],[Категорія будівлі]])</f>
        <v/>
      </c>
      <c r="D92" s="128" t="str">
        <f>IF(Таблица1[[#This Row],[Джерело теплозабезпечення]]="","",Таблица1[[#This Row],[Джерело теплозабезпечення]])</f>
        <v/>
      </c>
      <c r="E92" s="21"/>
      <c r="F9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2" s="20"/>
      <c r="I92" s="21"/>
      <c r="J9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2" s="20"/>
      <c r="M92" s="21"/>
      <c r="N9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2" s="27"/>
      <c r="S9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2" s="72"/>
      <c r="U9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2" s="29"/>
      <c r="W9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3" spans="1:23">
      <c r="A93" s="126">
        <f>Таблица1[[#This Row],[№ ]]</f>
        <v>90</v>
      </c>
      <c r="B93" s="127" t="str">
        <f>IF(Таблица1[[#This Row],[Коротка назва будівлі]]="","",Таблица1[[#This Row],[Коротка назва будівлі]])</f>
        <v/>
      </c>
      <c r="C93" s="127" t="str">
        <f>IF(Таблица1[[#This Row],[Категорія будівлі]]="","",Таблица1[[#This Row],[Категорія будівлі]])</f>
        <v/>
      </c>
      <c r="D93" s="128" t="str">
        <f>IF(Таблица1[[#This Row],[Джерело теплозабезпечення]]="","",Таблица1[[#This Row],[Джерело теплозабезпечення]])</f>
        <v/>
      </c>
      <c r="E93" s="21"/>
      <c r="F9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3" s="20"/>
      <c r="I93" s="21"/>
      <c r="J9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3" s="20"/>
      <c r="M93" s="21"/>
      <c r="N9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3" s="27"/>
      <c r="S9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3" s="72"/>
      <c r="U9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3" s="29"/>
      <c r="W9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4" spans="1:23">
      <c r="A94" s="126">
        <f>Таблица1[[#This Row],[№ ]]</f>
        <v>91</v>
      </c>
      <c r="B94" s="127" t="str">
        <f>IF(Таблица1[[#This Row],[Коротка назва будівлі]]="","",Таблица1[[#This Row],[Коротка назва будівлі]])</f>
        <v/>
      </c>
      <c r="C94" s="127" t="str">
        <f>IF(Таблица1[[#This Row],[Категорія будівлі]]="","",Таблица1[[#This Row],[Категорія будівлі]])</f>
        <v/>
      </c>
      <c r="D94" s="128" t="str">
        <f>IF(Таблица1[[#This Row],[Джерело теплозабезпечення]]="","",Таблица1[[#This Row],[Джерело теплозабезпечення]])</f>
        <v/>
      </c>
      <c r="E94" s="21"/>
      <c r="F9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4" s="20"/>
      <c r="I94" s="21"/>
      <c r="J9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4" s="20"/>
      <c r="M94" s="21"/>
      <c r="N9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4" s="27"/>
      <c r="S9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4" s="72"/>
      <c r="U9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4" s="29"/>
      <c r="W9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5" spans="1:23">
      <c r="A95" s="126">
        <f>Таблица1[[#This Row],[№ ]]</f>
        <v>92</v>
      </c>
      <c r="B95" s="127" t="str">
        <f>IF(Таблица1[[#This Row],[Коротка назва будівлі]]="","",Таблица1[[#This Row],[Коротка назва будівлі]])</f>
        <v/>
      </c>
      <c r="C95" s="127" t="str">
        <f>IF(Таблица1[[#This Row],[Категорія будівлі]]="","",Таблица1[[#This Row],[Категорія будівлі]])</f>
        <v/>
      </c>
      <c r="D95" s="128" t="str">
        <f>IF(Таблица1[[#This Row],[Джерело теплозабезпечення]]="","",Таблица1[[#This Row],[Джерело теплозабезпечення]])</f>
        <v/>
      </c>
      <c r="E95" s="21"/>
      <c r="F9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5" s="20"/>
      <c r="I95" s="21"/>
      <c r="J9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5" s="20"/>
      <c r="M95" s="21"/>
      <c r="N9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5" s="27"/>
      <c r="S9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5" s="72"/>
      <c r="U9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5" s="29"/>
      <c r="W9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6" spans="1:23">
      <c r="A96" s="126">
        <f>Таблица1[[#This Row],[№ ]]</f>
        <v>93</v>
      </c>
      <c r="B96" s="127" t="str">
        <f>IF(Таблица1[[#This Row],[Коротка назва будівлі]]="","",Таблица1[[#This Row],[Коротка назва будівлі]])</f>
        <v/>
      </c>
      <c r="C96" s="127" t="str">
        <f>IF(Таблица1[[#This Row],[Категорія будівлі]]="","",Таблица1[[#This Row],[Категорія будівлі]])</f>
        <v/>
      </c>
      <c r="D96" s="128" t="str">
        <f>IF(Таблица1[[#This Row],[Джерело теплозабезпечення]]="","",Таблица1[[#This Row],[Джерело теплозабезпечення]])</f>
        <v/>
      </c>
      <c r="E96" s="21"/>
      <c r="F9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6" s="20"/>
      <c r="I96" s="21"/>
      <c r="J9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6" s="20"/>
      <c r="M96" s="21"/>
      <c r="N9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6" s="27"/>
      <c r="S9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6" s="72"/>
      <c r="U9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6" s="29"/>
      <c r="W9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7" spans="1:23">
      <c r="A97" s="126">
        <f>Таблица1[[#This Row],[№ ]]</f>
        <v>94</v>
      </c>
      <c r="B97" s="127" t="str">
        <f>IF(Таблица1[[#This Row],[Коротка назва будівлі]]="","",Таблица1[[#This Row],[Коротка назва будівлі]])</f>
        <v/>
      </c>
      <c r="C97" s="127" t="str">
        <f>IF(Таблица1[[#This Row],[Категорія будівлі]]="","",Таблица1[[#This Row],[Категорія будівлі]])</f>
        <v/>
      </c>
      <c r="D97" s="128" t="str">
        <f>IF(Таблица1[[#This Row],[Джерело теплозабезпечення]]="","",Таблица1[[#This Row],[Джерело теплозабезпечення]])</f>
        <v/>
      </c>
      <c r="E97" s="21"/>
      <c r="F9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7" s="20"/>
      <c r="I97" s="21"/>
      <c r="J9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7" s="20"/>
      <c r="M97" s="21"/>
      <c r="N9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7" s="27"/>
      <c r="S9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7" s="72"/>
      <c r="U9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7" s="29"/>
      <c r="W9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8" spans="1:23">
      <c r="A98" s="126">
        <f>Таблица1[[#This Row],[№ ]]</f>
        <v>95</v>
      </c>
      <c r="B98" s="127" t="str">
        <f>IF(Таблица1[[#This Row],[Коротка назва будівлі]]="","",Таблица1[[#This Row],[Коротка назва будівлі]])</f>
        <v/>
      </c>
      <c r="C98" s="127" t="str">
        <f>IF(Таблица1[[#This Row],[Категорія будівлі]]="","",Таблица1[[#This Row],[Категорія будівлі]])</f>
        <v/>
      </c>
      <c r="D98" s="128" t="str">
        <f>IF(Таблица1[[#This Row],[Джерело теплозабезпечення]]="","",Таблица1[[#This Row],[Джерело теплозабезпечення]])</f>
        <v/>
      </c>
      <c r="E98" s="21"/>
      <c r="F9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8" s="20"/>
      <c r="I98" s="21"/>
      <c r="J9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8" s="20"/>
      <c r="M98" s="21"/>
      <c r="N9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8" s="27"/>
      <c r="S9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8" s="72"/>
      <c r="U9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8" s="29"/>
      <c r="W9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99" spans="1:23">
      <c r="A99" s="126">
        <f>Таблица1[[#This Row],[№ ]]</f>
        <v>96</v>
      </c>
      <c r="B99" s="127" t="str">
        <f>IF(Таблица1[[#This Row],[Коротка назва будівлі]]="","",Таблица1[[#This Row],[Коротка назва будівлі]])</f>
        <v/>
      </c>
      <c r="C99" s="127" t="str">
        <f>IF(Таблица1[[#This Row],[Категорія будівлі]]="","",Таблица1[[#This Row],[Категорія будівлі]])</f>
        <v/>
      </c>
      <c r="D99" s="128" t="str">
        <f>IF(Таблица1[[#This Row],[Джерело теплозабезпечення]]="","",Таблица1[[#This Row],[Джерело теплозабезпечення]])</f>
        <v/>
      </c>
      <c r="E99" s="21"/>
      <c r="F9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9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99" s="20"/>
      <c r="I99" s="21"/>
      <c r="J9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9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99" s="20"/>
      <c r="M99" s="21"/>
      <c r="N9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9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9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9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99" s="27"/>
      <c r="S9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99" s="72"/>
      <c r="U9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99" s="29"/>
      <c r="W9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0" spans="1:23">
      <c r="A100" s="126">
        <f>Таблица1[[#This Row],[№ ]]</f>
        <v>97</v>
      </c>
      <c r="B100" s="127" t="str">
        <f>IF(Таблица1[[#This Row],[Коротка назва будівлі]]="","",Таблица1[[#This Row],[Коротка назва будівлі]])</f>
        <v/>
      </c>
      <c r="C100" s="127" t="str">
        <f>IF(Таблица1[[#This Row],[Категорія будівлі]]="","",Таблица1[[#This Row],[Категорія будівлі]])</f>
        <v/>
      </c>
      <c r="D100" s="128" t="str">
        <f>IF(Таблица1[[#This Row],[Джерело теплозабезпечення]]="","",Таблица1[[#This Row],[Джерело теплозабезпечення]])</f>
        <v/>
      </c>
      <c r="E100" s="21"/>
      <c r="F10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0" s="20"/>
      <c r="I100" s="21"/>
      <c r="J10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0" s="20"/>
      <c r="M100" s="21"/>
      <c r="N10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0" s="27"/>
      <c r="S10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0" s="72"/>
      <c r="U10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0" s="29"/>
      <c r="W10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1" spans="1:23">
      <c r="A101" s="126">
        <f>Таблица1[[#This Row],[№ ]]</f>
        <v>98</v>
      </c>
      <c r="B101" s="127" t="str">
        <f>IF(Таблица1[[#This Row],[Коротка назва будівлі]]="","",Таблица1[[#This Row],[Коротка назва будівлі]])</f>
        <v/>
      </c>
      <c r="C101" s="127" t="str">
        <f>IF(Таблица1[[#This Row],[Категорія будівлі]]="","",Таблица1[[#This Row],[Категорія будівлі]])</f>
        <v/>
      </c>
      <c r="D101" s="128" t="str">
        <f>IF(Таблица1[[#This Row],[Джерело теплозабезпечення]]="","",Таблица1[[#This Row],[Джерело теплозабезпечення]])</f>
        <v/>
      </c>
      <c r="E101" s="21"/>
      <c r="F10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1" s="20"/>
      <c r="I101" s="21"/>
      <c r="J10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1" s="20"/>
      <c r="M101" s="21"/>
      <c r="N10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1" s="27"/>
      <c r="S10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1" s="72"/>
      <c r="U10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1" s="29"/>
      <c r="W10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2" spans="1:23">
      <c r="A102" s="126">
        <f>Таблица1[[#This Row],[№ ]]</f>
        <v>99</v>
      </c>
      <c r="B102" s="127" t="str">
        <f>IF(Таблица1[[#This Row],[Коротка назва будівлі]]="","",Таблица1[[#This Row],[Коротка назва будівлі]])</f>
        <v/>
      </c>
      <c r="C102" s="127" t="str">
        <f>IF(Таблица1[[#This Row],[Категорія будівлі]]="","",Таблица1[[#This Row],[Категорія будівлі]])</f>
        <v/>
      </c>
      <c r="D102" s="128" t="str">
        <f>IF(Таблица1[[#This Row],[Джерело теплозабезпечення]]="","",Таблица1[[#This Row],[Джерело теплозабезпечення]])</f>
        <v/>
      </c>
      <c r="E102" s="21"/>
      <c r="F10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2" s="20"/>
      <c r="I102" s="21"/>
      <c r="J10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2" s="20"/>
      <c r="M102" s="21"/>
      <c r="N10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2" s="27"/>
      <c r="S10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2" s="72"/>
      <c r="U10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2" s="29"/>
      <c r="W10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3" spans="1:23">
      <c r="A103" s="126">
        <f>Таблица1[[#This Row],[№ ]]</f>
        <v>100</v>
      </c>
      <c r="B103" s="127" t="str">
        <f>IF(Таблица1[[#This Row],[Коротка назва будівлі]]="","",Таблица1[[#This Row],[Коротка назва будівлі]])</f>
        <v/>
      </c>
      <c r="C103" s="127" t="str">
        <f>IF(Таблица1[[#This Row],[Категорія будівлі]]="","",Таблица1[[#This Row],[Категорія будівлі]])</f>
        <v/>
      </c>
      <c r="D103" s="128" t="str">
        <f>IF(Таблица1[[#This Row],[Джерело теплозабезпечення]]="","",Таблица1[[#This Row],[Джерело теплозабезпечення]])</f>
        <v/>
      </c>
      <c r="E103" s="21"/>
      <c r="F10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3" s="20"/>
      <c r="I103" s="21"/>
      <c r="J10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3" s="20"/>
      <c r="M103" s="21"/>
      <c r="N10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3" s="27"/>
      <c r="S10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3" s="72"/>
      <c r="U10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3" s="29"/>
      <c r="W10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4" spans="1:23">
      <c r="A104" s="126">
        <f>Таблица1[[#This Row],[№ ]]</f>
        <v>101</v>
      </c>
      <c r="B104" s="127" t="str">
        <f>IF(Таблица1[[#This Row],[Коротка назва будівлі]]="","",Таблица1[[#This Row],[Коротка назва будівлі]])</f>
        <v/>
      </c>
      <c r="C104" s="127" t="str">
        <f>IF(Таблица1[[#This Row],[Категорія будівлі]]="","",Таблица1[[#This Row],[Категорія будівлі]])</f>
        <v/>
      </c>
      <c r="D104" s="128" t="str">
        <f>IF(Таблица1[[#This Row],[Джерело теплозабезпечення]]="","",Таблица1[[#This Row],[Джерело теплозабезпечення]])</f>
        <v/>
      </c>
      <c r="E104" s="21"/>
      <c r="F10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4" s="20"/>
      <c r="I104" s="21"/>
      <c r="J10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4" s="20"/>
      <c r="M104" s="21"/>
      <c r="N10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4" s="27"/>
      <c r="S10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4" s="72"/>
      <c r="U10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4" s="29"/>
      <c r="W10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5" spans="1:23">
      <c r="A105" s="126">
        <f>Таблица1[[#This Row],[№ ]]</f>
        <v>102</v>
      </c>
      <c r="B105" s="127" t="str">
        <f>IF(Таблица1[[#This Row],[Коротка назва будівлі]]="","",Таблица1[[#This Row],[Коротка назва будівлі]])</f>
        <v/>
      </c>
      <c r="C105" s="127" t="str">
        <f>IF(Таблица1[[#This Row],[Категорія будівлі]]="","",Таблица1[[#This Row],[Категорія будівлі]])</f>
        <v/>
      </c>
      <c r="D105" s="128" t="str">
        <f>IF(Таблица1[[#This Row],[Джерело теплозабезпечення]]="","",Таблица1[[#This Row],[Джерело теплозабезпечення]])</f>
        <v/>
      </c>
      <c r="E105" s="21"/>
      <c r="F10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5" s="20"/>
      <c r="I105" s="21"/>
      <c r="J10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5" s="20"/>
      <c r="M105" s="21"/>
      <c r="N10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5" s="27"/>
      <c r="S10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5" s="72"/>
      <c r="U10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5" s="29"/>
      <c r="W10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6" spans="1:23">
      <c r="A106" s="126">
        <f>Таблица1[[#This Row],[№ ]]</f>
        <v>103</v>
      </c>
      <c r="B106" s="127" t="str">
        <f>IF(Таблица1[[#This Row],[Коротка назва будівлі]]="","",Таблица1[[#This Row],[Коротка назва будівлі]])</f>
        <v/>
      </c>
      <c r="C106" s="127" t="str">
        <f>IF(Таблица1[[#This Row],[Категорія будівлі]]="","",Таблица1[[#This Row],[Категорія будівлі]])</f>
        <v/>
      </c>
      <c r="D106" s="128" t="str">
        <f>IF(Таблица1[[#This Row],[Джерело теплозабезпечення]]="","",Таблица1[[#This Row],[Джерело теплозабезпечення]])</f>
        <v/>
      </c>
      <c r="E106" s="21"/>
      <c r="F10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6" s="20"/>
      <c r="I106" s="21"/>
      <c r="J10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6" s="20"/>
      <c r="M106" s="21"/>
      <c r="N10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6" s="27"/>
      <c r="S10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6" s="72"/>
      <c r="U10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6" s="29"/>
      <c r="W10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7" spans="1:23">
      <c r="A107" s="126">
        <f>Таблица1[[#This Row],[№ ]]</f>
        <v>104</v>
      </c>
      <c r="B107" s="127" t="str">
        <f>IF(Таблица1[[#This Row],[Коротка назва будівлі]]="","",Таблица1[[#This Row],[Коротка назва будівлі]])</f>
        <v/>
      </c>
      <c r="C107" s="127" t="str">
        <f>IF(Таблица1[[#This Row],[Категорія будівлі]]="","",Таблица1[[#This Row],[Категорія будівлі]])</f>
        <v/>
      </c>
      <c r="D107" s="128" t="str">
        <f>IF(Таблица1[[#This Row],[Джерело теплозабезпечення]]="","",Таблица1[[#This Row],[Джерело теплозабезпечення]])</f>
        <v/>
      </c>
      <c r="E107" s="21"/>
      <c r="F10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7" s="20"/>
      <c r="I107" s="21"/>
      <c r="J10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7" s="20"/>
      <c r="M107" s="21"/>
      <c r="N10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7" s="27"/>
      <c r="S10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7" s="72"/>
      <c r="U10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7" s="29"/>
      <c r="W10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8" spans="1:23">
      <c r="A108" s="126">
        <f>Таблица1[[#This Row],[№ ]]</f>
        <v>105</v>
      </c>
      <c r="B108" s="127" t="str">
        <f>IF(Таблица1[[#This Row],[Коротка назва будівлі]]="","",Таблица1[[#This Row],[Коротка назва будівлі]])</f>
        <v/>
      </c>
      <c r="C108" s="127" t="str">
        <f>IF(Таблица1[[#This Row],[Категорія будівлі]]="","",Таблица1[[#This Row],[Категорія будівлі]])</f>
        <v/>
      </c>
      <c r="D108" s="128" t="str">
        <f>IF(Таблица1[[#This Row],[Джерело теплозабезпечення]]="","",Таблица1[[#This Row],[Джерело теплозабезпечення]])</f>
        <v/>
      </c>
      <c r="E108" s="21"/>
      <c r="F10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8" s="20"/>
      <c r="I108" s="21"/>
      <c r="J10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8" s="20"/>
      <c r="M108" s="21"/>
      <c r="N10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8" s="27"/>
      <c r="S10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8" s="72"/>
      <c r="U10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8" s="29"/>
      <c r="W10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09" spans="1:23">
      <c r="A109" s="126">
        <f>Таблица1[[#This Row],[№ ]]</f>
        <v>106</v>
      </c>
      <c r="B109" s="127" t="str">
        <f>IF(Таблица1[[#This Row],[Коротка назва будівлі]]="","",Таблица1[[#This Row],[Коротка назва будівлі]])</f>
        <v/>
      </c>
      <c r="C109" s="127" t="str">
        <f>IF(Таблица1[[#This Row],[Категорія будівлі]]="","",Таблица1[[#This Row],[Категорія будівлі]])</f>
        <v/>
      </c>
      <c r="D109" s="128" t="str">
        <f>IF(Таблица1[[#This Row],[Джерело теплозабезпечення]]="","",Таблица1[[#This Row],[Джерело теплозабезпечення]])</f>
        <v/>
      </c>
      <c r="E109" s="21"/>
      <c r="F10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0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09" s="20"/>
      <c r="I109" s="21"/>
      <c r="J10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0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09" s="20"/>
      <c r="M109" s="21"/>
      <c r="N10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0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0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0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09" s="27"/>
      <c r="S10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09" s="72"/>
      <c r="U10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09" s="29"/>
      <c r="W10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0" spans="1:23">
      <c r="A110" s="126">
        <f>Таблица1[[#This Row],[№ ]]</f>
        <v>107</v>
      </c>
      <c r="B110" s="127" t="str">
        <f>IF(Таблица1[[#This Row],[Коротка назва будівлі]]="","",Таблица1[[#This Row],[Коротка назва будівлі]])</f>
        <v/>
      </c>
      <c r="C110" s="127" t="str">
        <f>IF(Таблица1[[#This Row],[Категорія будівлі]]="","",Таблица1[[#This Row],[Категорія будівлі]])</f>
        <v/>
      </c>
      <c r="D110" s="128" t="str">
        <f>IF(Таблица1[[#This Row],[Джерело теплозабезпечення]]="","",Таблица1[[#This Row],[Джерело теплозабезпечення]])</f>
        <v/>
      </c>
      <c r="E110" s="21"/>
      <c r="F11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0" s="20"/>
      <c r="I110" s="21"/>
      <c r="J11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0" s="20"/>
      <c r="M110" s="21"/>
      <c r="N11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0" s="27"/>
      <c r="S11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0" s="72"/>
      <c r="U11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0" s="29"/>
      <c r="W11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1" spans="1:23">
      <c r="A111" s="126">
        <f>Таблица1[[#This Row],[№ ]]</f>
        <v>108</v>
      </c>
      <c r="B111" s="127" t="str">
        <f>IF(Таблица1[[#This Row],[Коротка назва будівлі]]="","",Таблица1[[#This Row],[Коротка назва будівлі]])</f>
        <v/>
      </c>
      <c r="C111" s="127" t="str">
        <f>IF(Таблица1[[#This Row],[Категорія будівлі]]="","",Таблица1[[#This Row],[Категорія будівлі]])</f>
        <v/>
      </c>
      <c r="D111" s="128" t="str">
        <f>IF(Таблица1[[#This Row],[Джерело теплозабезпечення]]="","",Таблица1[[#This Row],[Джерело теплозабезпечення]])</f>
        <v/>
      </c>
      <c r="E111" s="21"/>
      <c r="F11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1" s="20"/>
      <c r="I111" s="21"/>
      <c r="J11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1" s="20"/>
      <c r="M111" s="21"/>
      <c r="N11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1" s="27"/>
      <c r="S11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1" s="72"/>
      <c r="U11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1" s="29"/>
      <c r="W11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2" spans="1:23">
      <c r="A112" s="126">
        <f>Таблица1[[#This Row],[№ ]]</f>
        <v>109</v>
      </c>
      <c r="B112" s="127" t="str">
        <f>IF(Таблица1[[#This Row],[Коротка назва будівлі]]="","",Таблица1[[#This Row],[Коротка назва будівлі]])</f>
        <v/>
      </c>
      <c r="C112" s="127" t="str">
        <f>IF(Таблица1[[#This Row],[Категорія будівлі]]="","",Таблица1[[#This Row],[Категорія будівлі]])</f>
        <v/>
      </c>
      <c r="D112" s="128" t="str">
        <f>IF(Таблица1[[#This Row],[Джерело теплозабезпечення]]="","",Таблица1[[#This Row],[Джерело теплозабезпечення]])</f>
        <v/>
      </c>
      <c r="E112" s="21"/>
      <c r="F11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2" s="20"/>
      <c r="I112" s="21"/>
      <c r="J11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2" s="20"/>
      <c r="M112" s="21"/>
      <c r="N11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2" s="27"/>
      <c r="S11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2" s="72"/>
      <c r="U11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2" s="29"/>
      <c r="W11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3" spans="1:23">
      <c r="A113" s="126">
        <f>Таблица1[[#This Row],[№ ]]</f>
        <v>110</v>
      </c>
      <c r="B113" s="127" t="str">
        <f>IF(Таблица1[[#This Row],[Коротка назва будівлі]]="","",Таблица1[[#This Row],[Коротка назва будівлі]])</f>
        <v/>
      </c>
      <c r="C113" s="127" t="str">
        <f>IF(Таблица1[[#This Row],[Категорія будівлі]]="","",Таблица1[[#This Row],[Категорія будівлі]])</f>
        <v/>
      </c>
      <c r="D113" s="128" t="str">
        <f>IF(Таблица1[[#This Row],[Джерело теплозабезпечення]]="","",Таблица1[[#This Row],[Джерело теплозабезпечення]])</f>
        <v/>
      </c>
      <c r="E113" s="21"/>
      <c r="F11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3" s="20"/>
      <c r="I113" s="21"/>
      <c r="J11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3" s="20"/>
      <c r="M113" s="21"/>
      <c r="N11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3" s="27"/>
      <c r="S11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3" s="72"/>
      <c r="U11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3" s="29"/>
      <c r="W11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4" spans="1:23">
      <c r="A114" s="126">
        <f>Таблица1[[#This Row],[№ ]]</f>
        <v>111</v>
      </c>
      <c r="B114" s="127" t="str">
        <f>IF(Таблица1[[#This Row],[Коротка назва будівлі]]="","",Таблица1[[#This Row],[Коротка назва будівлі]])</f>
        <v/>
      </c>
      <c r="C114" s="127" t="str">
        <f>IF(Таблица1[[#This Row],[Категорія будівлі]]="","",Таблица1[[#This Row],[Категорія будівлі]])</f>
        <v/>
      </c>
      <c r="D114" s="128" t="str">
        <f>IF(Таблица1[[#This Row],[Джерело теплозабезпечення]]="","",Таблица1[[#This Row],[Джерело теплозабезпечення]])</f>
        <v/>
      </c>
      <c r="E114" s="21"/>
      <c r="F11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4" s="20"/>
      <c r="I114" s="21"/>
      <c r="J11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4" s="20"/>
      <c r="M114" s="21"/>
      <c r="N11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4" s="27"/>
      <c r="S11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4" s="72"/>
      <c r="U11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4" s="29"/>
      <c r="W11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5" spans="1:23">
      <c r="A115" s="126">
        <f>Таблица1[[#This Row],[№ ]]</f>
        <v>112</v>
      </c>
      <c r="B115" s="127" t="str">
        <f>IF(Таблица1[[#This Row],[Коротка назва будівлі]]="","",Таблица1[[#This Row],[Коротка назва будівлі]])</f>
        <v/>
      </c>
      <c r="C115" s="127" t="str">
        <f>IF(Таблица1[[#This Row],[Категорія будівлі]]="","",Таблица1[[#This Row],[Категорія будівлі]])</f>
        <v/>
      </c>
      <c r="D115" s="128" t="str">
        <f>IF(Таблица1[[#This Row],[Джерело теплозабезпечення]]="","",Таблица1[[#This Row],[Джерело теплозабезпечення]])</f>
        <v/>
      </c>
      <c r="E115" s="21"/>
      <c r="F11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5" s="20"/>
      <c r="I115" s="21"/>
      <c r="J11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5" s="20"/>
      <c r="M115" s="21"/>
      <c r="N11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5" s="27"/>
      <c r="S11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5" s="72"/>
      <c r="U11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5" s="29"/>
      <c r="W11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6" spans="1:23">
      <c r="A116" s="126">
        <f>Таблица1[[#This Row],[№ ]]</f>
        <v>113</v>
      </c>
      <c r="B116" s="127" t="str">
        <f>IF(Таблица1[[#This Row],[Коротка назва будівлі]]="","",Таблица1[[#This Row],[Коротка назва будівлі]])</f>
        <v/>
      </c>
      <c r="C116" s="127" t="str">
        <f>IF(Таблица1[[#This Row],[Категорія будівлі]]="","",Таблица1[[#This Row],[Категорія будівлі]])</f>
        <v/>
      </c>
      <c r="D116" s="128" t="str">
        <f>IF(Таблица1[[#This Row],[Джерело теплозабезпечення]]="","",Таблица1[[#This Row],[Джерело теплозабезпечення]])</f>
        <v/>
      </c>
      <c r="E116" s="21"/>
      <c r="F11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6" s="20"/>
      <c r="I116" s="21"/>
      <c r="J11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6" s="20"/>
      <c r="M116" s="21"/>
      <c r="N11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6" s="27"/>
      <c r="S11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6" s="72"/>
      <c r="U11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6" s="29"/>
      <c r="W11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7" spans="1:23">
      <c r="A117" s="126">
        <f>Таблица1[[#This Row],[№ ]]</f>
        <v>114</v>
      </c>
      <c r="B117" s="127" t="str">
        <f>IF(Таблица1[[#This Row],[Коротка назва будівлі]]="","",Таблица1[[#This Row],[Коротка назва будівлі]])</f>
        <v/>
      </c>
      <c r="C117" s="127" t="str">
        <f>IF(Таблица1[[#This Row],[Категорія будівлі]]="","",Таблица1[[#This Row],[Категорія будівлі]])</f>
        <v/>
      </c>
      <c r="D117" s="128" t="str">
        <f>IF(Таблица1[[#This Row],[Джерело теплозабезпечення]]="","",Таблица1[[#This Row],[Джерело теплозабезпечення]])</f>
        <v/>
      </c>
      <c r="E117" s="21"/>
      <c r="F11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7" s="20"/>
      <c r="I117" s="21"/>
      <c r="J11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7" s="20"/>
      <c r="M117" s="21"/>
      <c r="N11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7" s="27"/>
      <c r="S11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7" s="72"/>
      <c r="U11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7" s="29"/>
      <c r="W11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8" spans="1:23">
      <c r="A118" s="126">
        <f>Таблица1[[#This Row],[№ ]]</f>
        <v>115</v>
      </c>
      <c r="B118" s="127" t="str">
        <f>IF(Таблица1[[#This Row],[Коротка назва будівлі]]="","",Таблица1[[#This Row],[Коротка назва будівлі]])</f>
        <v/>
      </c>
      <c r="C118" s="127" t="str">
        <f>IF(Таблица1[[#This Row],[Категорія будівлі]]="","",Таблица1[[#This Row],[Категорія будівлі]])</f>
        <v/>
      </c>
      <c r="D118" s="128" t="str">
        <f>IF(Таблица1[[#This Row],[Джерело теплозабезпечення]]="","",Таблица1[[#This Row],[Джерело теплозабезпечення]])</f>
        <v/>
      </c>
      <c r="E118" s="21"/>
      <c r="F11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8" s="20"/>
      <c r="I118" s="21"/>
      <c r="J11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8" s="20"/>
      <c r="M118" s="21"/>
      <c r="N11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8" s="27"/>
      <c r="S11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8" s="72"/>
      <c r="U11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8" s="29"/>
      <c r="W11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19" spans="1:23">
      <c r="A119" s="126">
        <f>Таблица1[[#This Row],[№ ]]</f>
        <v>116</v>
      </c>
      <c r="B119" s="127" t="str">
        <f>IF(Таблица1[[#This Row],[Коротка назва будівлі]]="","",Таблица1[[#This Row],[Коротка назва будівлі]])</f>
        <v/>
      </c>
      <c r="C119" s="127" t="str">
        <f>IF(Таблица1[[#This Row],[Категорія будівлі]]="","",Таблица1[[#This Row],[Категорія будівлі]])</f>
        <v/>
      </c>
      <c r="D119" s="128" t="str">
        <f>IF(Таблица1[[#This Row],[Джерело теплозабезпечення]]="","",Таблица1[[#This Row],[Джерело теплозабезпечення]])</f>
        <v/>
      </c>
      <c r="E119" s="21"/>
      <c r="F11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1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19" s="20"/>
      <c r="I119" s="21"/>
      <c r="J11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1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19" s="20"/>
      <c r="M119" s="21"/>
      <c r="N11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1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1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1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19" s="27"/>
      <c r="S11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19" s="72"/>
      <c r="U11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19" s="29"/>
      <c r="W11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0" spans="1:23">
      <c r="A120" s="126">
        <f>Таблица1[[#This Row],[№ ]]</f>
        <v>117</v>
      </c>
      <c r="B120" s="127" t="str">
        <f>IF(Таблица1[[#This Row],[Коротка назва будівлі]]="","",Таблица1[[#This Row],[Коротка назва будівлі]])</f>
        <v/>
      </c>
      <c r="C120" s="127" t="str">
        <f>IF(Таблица1[[#This Row],[Категорія будівлі]]="","",Таблица1[[#This Row],[Категорія будівлі]])</f>
        <v/>
      </c>
      <c r="D120" s="128" t="str">
        <f>IF(Таблица1[[#This Row],[Джерело теплозабезпечення]]="","",Таблица1[[#This Row],[Джерело теплозабезпечення]])</f>
        <v/>
      </c>
      <c r="E120" s="21"/>
      <c r="F12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0" s="20"/>
      <c r="I120" s="21"/>
      <c r="J12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0" s="20"/>
      <c r="M120" s="21"/>
      <c r="N12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0" s="27"/>
      <c r="S12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0" s="72"/>
      <c r="U12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0" s="29"/>
      <c r="W12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1" spans="1:23">
      <c r="A121" s="126">
        <f>Таблица1[[#This Row],[№ ]]</f>
        <v>118</v>
      </c>
      <c r="B121" s="127" t="str">
        <f>IF(Таблица1[[#This Row],[Коротка назва будівлі]]="","",Таблица1[[#This Row],[Коротка назва будівлі]])</f>
        <v/>
      </c>
      <c r="C121" s="127" t="str">
        <f>IF(Таблица1[[#This Row],[Категорія будівлі]]="","",Таблица1[[#This Row],[Категорія будівлі]])</f>
        <v/>
      </c>
      <c r="D121" s="128" t="str">
        <f>IF(Таблица1[[#This Row],[Джерело теплозабезпечення]]="","",Таблица1[[#This Row],[Джерело теплозабезпечення]])</f>
        <v/>
      </c>
      <c r="E121" s="21"/>
      <c r="F12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1" s="20"/>
      <c r="I121" s="21"/>
      <c r="J12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1" s="20"/>
      <c r="M121" s="21"/>
      <c r="N12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1" s="27"/>
      <c r="S12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1" s="72"/>
      <c r="U12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1" s="29"/>
      <c r="W12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2" spans="1:23">
      <c r="A122" s="126">
        <f>Таблица1[[#This Row],[№ ]]</f>
        <v>119</v>
      </c>
      <c r="B122" s="127" t="str">
        <f>IF(Таблица1[[#This Row],[Коротка назва будівлі]]="","",Таблица1[[#This Row],[Коротка назва будівлі]])</f>
        <v/>
      </c>
      <c r="C122" s="127" t="str">
        <f>IF(Таблица1[[#This Row],[Категорія будівлі]]="","",Таблица1[[#This Row],[Категорія будівлі]])</f>
        <v/>
      </c>
      <c r="D122" s="128" t="str">
        <f>IF(Таблица1[[#This Row],[Джерело теплозабезпечення]]="","",Таблица1[[#This Row],[Джерело теплозабезпечення]])</f>
        <v/>
      </c>
      <c r="E122" s="21"/>
      <c r="F12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2" s="20"/>
      <c r="I122" s="21"/>
      <c r="J12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2" s="20"/>
      <c r="M122" s="21"/>
      <c r="N12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2" s="27"/>
      <c r="S12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2" s="72"/>
      <c r="U12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2" s="29"/>
      <c r="W12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3" spans="1:23">
      <c r="A123" s="126">
        <f>Таблица1[[#This Row],[№ ]]</f>
        <v>120</v>
      </c>
      <c r="B123" s="127" t="str">
        <f>IF(Таблица1[[#This Row],[Коротка назва будівлі]]="","",Таблица1[[#This Row],[Коротка назва будівлі]])</f>
        <v/>
      </c>
      <c r="C123" s="127" t="str">
        <f>IF(Таблица1[[#This Row],[Категорія будівлі]]="","",Таблица1[[#This Row],[Категорія будівлі]])</f>
        <v/>
      </c>
      <c r="D123" s="128" t="str">
        <f>IF(Таблица1[[#This Row],[Джерело теплозабезпечення]]="","",Таблица1[[#This Row],[Джерело теплозабезпечення]])</f>
        <v/>
      </c>
      <c r="E123" s="21"/>
      <c r="F12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3" s="20"/>
      <c r="I123" s="21"/>
      <c r="J12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3" s="20"/>
      <c r="M123" s="21"/>
      <c r="N12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3" s="27"/>
      <c r="S12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3" s="72"/>
      <c r="U12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3" s="29"/>
      <c r="W12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4" spans="1:23">
      <c r="A124" s="126">
        <f>Таблица1[[#This Row],[№ ]]</f>
        <v>121</v>
      </c>
      <c r="B124" s="127" t="str">
        <f>IF(Таблица1[[#This Row],[Коротка назва будівлі]]="","",Таблица1[[#This Row],[Коротка назва будівлі]])</f>
        <v/>
      </c>
      <c r="C124" s="127" t="str">
        <f>IF(Таблица1[[#This Row],[Категорія будівлі]]="","",Таблица1[[#This Row],[Категорія будівлі]])</f>
        <v/>
      </c>
      <c r="D124" s="128" t="str">
        <f>IF(Таблица1[[#This Row],[Джерело теплозабезпечення]]="","",Таблица1[[#This Row],[Джерело теплозабезпечення]])</f>
        <v/>
      </c>
      <c r="E124" s="21"/>
      <c r="F12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4" s="20"/>
      <c r="I124" s="21"/>
      <c r="J12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4" s="20"/>
      <c r="M124" s="21"/>
      <c r="N12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4" s="27"/>
      <c r="S12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4" s="72"/>
      <c r="U12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4" s="29"/>
      <c r="W12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5" spans="1:23">
      <c r="A125" s="126">
        <f>Таблица1[[#This Row],[№ ]]</f>
        <v>122</v>
      </c>
      <c r="B125" s="127" t="str">
        <f>IF(Таблица1[[#This Row],[Коротка назва будівлі]]="","",Таблица1[[#This Row],[Коротка назва будівлі]])</f>
        <v/>
      </c>
      <c r="C125" s="127" t="str">
        <f>IF(Таблица1[[#This Row],[Категорія будівлі]]="","",Таблица1[[#This Row],[Категорія будівлі]])</f>
        <v/>
      </c>
      <c r="D125" s="128" t="str">
        <f>IF(Таблица1[[#This Row],[Джерело теплозабезпечення]]="","",Таблица1[[#This Row],[Джерело теплозабезпечення]])</f>
        <v/>
      </c>
      <c r="E125" s="21"/>
      <c r="F12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5" s="20"/>
      <c r="I125" s="21"/>
      <c r="J12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5" s="20"/>
      <c r="M125" s="21"/>
      <c r="N12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5" s="27"/>
      <c r="S12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5" s="72"/>
      <c r="U12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5" s="29"/>
      <c r="W12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6" spans="1:23">
      <c r="A126" s="126">
        <f>Таблица1[[#This Row],[№ ]]</f>
        <v>123</v>
      </c>
      <c r="B126" s="127" t="str">
        <f>IF(Таблица1[[#This Row],[Коротка назва будівлі]]="","",Таблица1[[#This Row],[Коротка назва будівлі]])</f>
        <v/>
      </c>
      <c r="C126" s="127" t="str">
        <f>IF(Таблица1[[#This Row],[Категорія будівлі]]="","",Таблица1[[#This Row],[Категорія будівлі]])</f>
        <v/>
      </c>
      <c r="D126" s="128" t="str">
        <f>IF(Таблица1[[#This Row],[Джерело теплозабезпечення]]="","",Таблица1[[#This Row],[Джерело теплозабезпечення]])</f>
        <v/>
      </c>
      <c r="E126" s="21"/>
      <c r="F12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6" s="20"/>
      <c r="I126" s="21"/>
      <c r="J12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6" s="20"/>
      <c r="M126" s="21"/>
      <c r="N12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6" s="27"/>
      <c r="S12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6" s="72"/>
      <c r="U12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6" s="29"/>
      <c r="W12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7" spans="1:23">
      <c r="A127" s="126">
        <f>Таблица1[[#This Row],[№ ]]</f>
        <v>124</v>
      </c>
      <c r="B127" s="127" t="str">
        <f>IF(Таблица1[[#This Row],[Коротка назва будівлі]]="","",Таблица1[[#This Row],[Коротка назва будівлі]])</f>
        <v/>
      </c>
      <c r="C127" s="127" t="str">
        <f>IF(Таблица1[[#This Row],[Категорія будівлі]]="","",Таблица1[[#This Row],[Категорія будівлі]])</f>
        <v/>
      </c>
      <c r="D127" s="128" t="str">
        <f>IF(Таблица1[[#This Row],[Джерело теплозабезпечення]]="","",Таблица1[[#This Row],[Джерело теплозабезпечення]])</f>
        <v/>
      </c>
      <c r="E127" s="21"/>
      <c r="F12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7" s="20"/>
      <c r="I127" s="21"/>
      <c r="J12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7" s="20"/>
      <c r="M127" s="21"/>
      <c r="N12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7" s="27"/>
      <c r="S12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7" s="72"/>
      <c r="U12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7" s="29"/>
      <c r="W12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8" spans="1:23">
      <c r="A128" s="126">
        <f>Таблица1[[#This Row],[№ ]]</f>
        <v>125</v>
      </c>
      <c r="B128" s="127" t="str">
        <f>IF(Таблица1[[#This Row],[Коротка назва будівлі]]="","",Таблица1[[#This Row],[Коротка назва будівлі]])</f>
        <v/>
      </c>
      <c r="C128" s="127" t="str">
        <f>IF(Таблица1[[#This Row],[Категорія будівлі]]="","",Таблица1[[#This Row],[Категорія будівлі]])</f>
        <v/>
      </c>
      <c r="D128" s="128" t="str">
        <f>IF(Таблица1[[#This Row],[Джерело теплозабезпечення]]="","",Таблица1[[#This Row],[Джерело теплозабезпечення]])</f>
        <v/>
      </c>
      <c r="E128" s="21"/>
      <c r="F12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8" s="20"/>
      <c r="I128" s="21"/>
      <c r="J12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8" s="20"/>
      <c r="M128" s="21"/>
      <c r="N12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8" s="27"/>
      <c r="S12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8" s="72"/>
      <c r="U12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8" s="29"/>
      <c r="W12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29" spans="1:23">
      <c r="A129" s="126">
        <f>Таблица1[[#This Row],[№ ]]</f>
        <v>126</v>
      </c>
      <c r="B129" s="127" t="str">
        <f>IF(Таблица1[[#This Row],[Коротка назва будівлі]]="","",Таблица1[[#This Row],[Коротка назва будівлі]])</f>
        <v/>
      </c>
      <c r="C129" s="127" t="str">
        <f>IF(Таблица1[[#This Row],[Категорія будівлі]]="","",Таблица1[[#This Row],[Категорія будівлі]])</f>
        <v/>
      </c>
      <c r="D129" s="128" t="str">
        <f>IF(Таблица1[[#This Row],[Джерело теплозабезпечення]]="","",Таблица1[[#This Row],[Джерело теплозабезпечення]])</f>
        <v/>
      </c>
      <c r="E129" s="21"/>
      <c r="F12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2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29" s="20"/>
      <c r="I129" s="21"/>
      <c r="J12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2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29" s="20"/>
      <c r="M129" s="21"/>
      <c r="N12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2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2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2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29" s="27"/>
      <c r="S12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29" s="72"/>
      <c r="U12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29" s="29"/>
      <c r="W12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0" spans="1:23">
      <c r="A130" s="126">
        <f>Таблица1[[#This Row],[№ ]]</f>
        <v>127</v>
      </c>
      <c r="B130" s="127" t="str">
        <f>IF(Таблица1[[#This Row],[Коротка назва будівлі]]="","",Таблица1[[#This Row],[Коротка назва будівлі]])</f>
        <v/>
      </c>
      <c r="C130" s="127" t="str">
        <f>IF(Таблица1[[#This Row],[Категорія будівлі]]="","",Таблица1[[#This Row],[Категорія будівлі]])</f>
        <v/>
      </c>
      <c r="D130" s="128" t="str">
        <f>IF(Таблица1[[#This Row],[Джерело теплозабезпечення]]="","",Таблица1[[#This Row],[Джерело теплозабезпечення]])</f>
        <v/>
      </c>
      <c r="E130" s="21"/>
      <c r="F13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0" s="20"/>
      <c r="I130" s="21"/>
      <c r="J13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0" s="20"/>
      <c r="M130" s="21"/>
      <c r="N13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0" s="27"/>
      <c r="S13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0" s="72"/>
      <c r="U13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0" s="29"/>
      <c r="W13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1" spans="1:23">
      <c r="A131" s="126">
        <f>Таблица1[[#This Row],[№ ]]</f>
        <v>128</v>
      </c>
      <c r="B131" s="127" t="str">
        <f>IF(Таблица1[[#This Row],[Коротка назва будівлі]]="","",Таблица1[[#This Row],[Коротка назва будівлі]])</f>
        <v/>
      </c>
      <c r="C131" s="127" t="str">
        <f>IF(Таблица1[[#This Row],[Категорія будівлі]]="","",Таблица1[[#This Row],[Категорія будівлі]])</f>
        <v/>
      </c>
      <c r="D131" s="128" t="str">
        <f>IF(Таблица1[[#This Row],[Джерело теплозабезпечення]]="","",Таблица1[[#This Row],[Джерело теплозабезпечення]])</f>
        <v/>
      </c>
      <c r="E131" s="21"/>
      <c r="F13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1" s="20"/>
      <c r="I131" s="21"/>
      <c r="J13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1" s="20"/>
      <c r="M131" s="21"/>
      <c r="N13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1" s="27"/>
      <c r="S13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1" s="72"/>
      <c r="U13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1" s="29"/>
      <c r="W13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2" spans="1:23">
      <c r="A132" s="126">
        <f>Таблица1[[#This Row],[№ ]]</f>
        <v>129</v>
      </c>
      <c r="B132" s="127" t="str">
        <f>IF(Таблица1[[#This Row],[Коротка назва будівлі]]="","",Таблица1[[#This Row],[Коротка назва будівлі]])</f>
        <v/>
      </c>
      <c r="C132" s="127" t="str">
        <f>IF(Таблица1[[#This Row],[Категорія будівлі]]="","",Таблица1[[#This Row],[Категорія будівлі]])</f>
        <v/>
      </c>
      <c r="D132" s="128" t="str">
        <f>IF(Таблица1[[#This Row],[Джерело теплозабезпечення]]="","",Таблица1[[#This Row],[Джерело теплозабезпечення]])</f>
        <v/>
      </c>
      <c r="E132" s="21"/>
      <c r="F13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2" s="20"/>
      <c r="I132" s="21"/>
      <c r="J13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2" s="20"/>
      <c r="M132" s="21"/>
      <c r="N13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2" s="27"/>
      <c r="S13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2" s="72"/>
      <c r="U13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2" s="29"/>
      <c r="W13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3" spans="1:23">
      <c r="A133" s="126">
        <f>Таблица1[[#This Row],[№ ]]</f>
        <v>130</v>
      </c>
      <c r="B133" s="127" t="str">
        <f>IF(Таблица1[[#This Row],[Коротка назва будівлі]]="","",Таблица1[[#This Row],[Коротка назва будівлі]])</f>
        <v/>
      </c>
      <c r="C133" s="127" t="str">
        <f>IF(Таблица1[[#This Row],[Категорія будівлі]]="","",Таблица1[[#This Row],[Категорія будівлі]])</f>
        <v/>
      </c>
      <c r="D133" s="128" t="str">
        <f>IF(Таблица1[[#This Row],[Джерело теплозабезпечення]]="","",Таблица1[[#This Row],[Джерело теплозабезпечення]])</f>
        <v/>
      </c>
      <c r="E133" s="21"/>
      <c r="F13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3" s="20"/>
      <c r="I133" s="21"/>
      <c r="J13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3" s="20"/>
      <c r="M133" s="21"/>
      <c r="N13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3" s="27"/>
      <c r="S13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3" s="72"/>
      <c r="U13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3" s="29"/>
      <c r="W13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4" spans="1:23">
      <c r="A134" s="126">
        <f>Таблица1[[#This Row],[№ ]]</f>
        <v>131</v>
      </c>
      <c r="B134" s="127" t="str">
        <f>IF(Таблица1[[#This Row],[Коротка назва будівлі]]="","",Таблица1[[#This Row],[Коротка назва будівлі]])</f>
        <v/>
      </c>
      <c r="C134" s="127" t="str">
        <f>IF(Таблица1[[#This Row],[Категорія будівлі]]="","",Таблица1[[#This Row],[Категорія будівлі]])</f>
        <v/>
      </c>
      <c r="D134" s="128" t="str">
        <f>IF(Таблица1[[#This Row],[Джерело теплозабезпечення]]="","",Таблица1[[#This Row],[Джерело теплозабезпечення]])</f>
        <v/>
      </c>
      <c r="E134" s="21"/>
      <c r="F13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4" s="20"/>
      <c r="I134" s="21"/>
      <c r="J13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4" s="20"/>
      <c r="M134" s="21"/>
      <c r="N13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4" s="27"/>
      <c r="S13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4" s="72"/>
      <c r="U13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4" s="29"/>
      <c r="W13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5" spans="1:23">
      <c r="A135" s="126">
        <f>Таблица1[[#This Row],[№ ]]</f>
        <v>132</v>
      </c>
      <c r="B135" s="127" t="str">
        <f>IF(Таблица1[[#This Row],[Коротка назва будівлі]]="","",Таблица1[[#This Row],[Коротка назва будівлі]])</f>
        <v/>
      </c>
      <c r="C135" s="127" t="str">
        <f>IF(Таблица1[[#This Row],[Категорія будівлі]]="","",Таблица1[[#This Row],[Категорія будівлі]])</f>
        <v/>
      </c>
      <c r="D135" s="128" t="str">
        <f>IF(Таблица1[[#This Row],[Джерело теплозабезпечення]]="","",Таблица1[[#This Row],[Джерело теплозабезпечення]])</f>
        <v/>
      </c>
      <c r="E135" s="21"/>
      <c r="F13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5" s="20"/>
      <c r="I135" s="21"/>
      <c r="J13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5" s="20"/>
      <c r="M135" s="21"/>
      <c r="N13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5" s="27"/>
      <c r="S13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5" s="72"/>
      <c r="U13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5" s="29"/>
      <c r="W13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6" spans="1:23">
      <c r="A136" s="126">
        <f>Таблица1[[#This Row],[№ ]]</f>
        <v>133</v>
      </c>
      <c r="B136" s="127" t="str">
        <f>IF(Таблица1[[#This Row],[Коротка назва будівлі]]="","",Таблица1[[#This Row],[Коротка назва будівлі]])</f>
        <v/>
      </c>
      <c r="C136" s="127" t="str">
        <f>IF(Таблица1[[#This Row],[Категорія будівлі]]="","",Таблица1[[#This Row],[Категорія будівлі]])</f>
        <v/>
      </c>
      <c r="D136" s="128" t="str">
        <f>IF(Таблица1[[#This Row],[Джерело теплозабезпечення]]="","",Таблица1[[#This Row],[Джерело теплозабезпечення]])</f>
        <v/>
      </c>
      <c r="E136" s="21"/>
      <c r="F13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6" s="20"/>
      <c r="I136" s="21"/>
      <c r="J13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6" s="20"/>
      <c r="M136" s="21"/>
      <c r="N13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6" s="27"/>
      <c r="S13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6" s="72"/>
      <c r="U13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6" s="29"/>
      <c r="W13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7" spans="1:23">
      <c r="A137" s="126">
        <f>Таблица1[[#This Row],[№ ]]</f>
        <v>134</v>
      </c>
      <c r="B137" s="127" t="str">
        <f>IF(Таблица1[[#This Row],[Коротка назва будівлі]]="","",Таблица1[[#This Row],[Коротка назва будівлі]])</f>
        <v/>
      </c>
      <c r="C137" s="127" t="str">
        <f>IF(Таблица1[[#This Row],[Категорія будівлі]]="","",Таблица1[[#This Row],[Категорія будівлі]])</f>
        <v/>
      </c>
      <c r="D137" s="128" t="str">
        <f>IF(Таблица1[[#This Row],[Джерело теплозабезпечення]]="","",Таблица1[[#This Row],[Джерело теплозабезпечення]])</f>
        <v/>
      </c>
      <c r="E137" s="21"/>
      <c r="F13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7" s="20"/>
      <c r="I137" s="21"/>
      <c r="J13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7" s="20"/>
      <c r="M137" s="21"/>
      <c r="N13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7" s="27"/>
      <c r="S13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7" s="72"/>
      <c r="U13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7" s="29"/>
      <c r="W13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8" spans="1:23">
      <c r="A138" s="126">
        <f>Таблица1[[#This Row],[№ ]]</f>
        <v>135</v>
      </c>
      <c r="B138" s="127" t="str">
        <f>IF(Таблица1[[#This Row],[Коротка назва будівлі]]="","",Таблица1[[#This Row],[Коротка назва будівлі]])</f>
        <v/>
      </c>
      <c r="C138" s="127" t="str">
        <f>IF(Таблица1[[#This Row],[Категорія будівлі]]="","",Таблица1[[#This Row],[Категорія будівлі]])</f>
        <v/>
      </c>
      <c r="D138" s="128" t="str">
        <f>IF(Таблица1[[#This Row],[Джерело теплозабезпечення]]="","",Таблица1[[#This Row],[Джерело теплозабезпечення]])</f>
        <v/>
      </c>
      <c r="E138" s="21"/>
      <c r="F13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8" s="20"/>
      <c r="I138" s="21"/>
      <c r="J13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8" s="20"/>
      <c r="M138" s="21"/>
      <c r="N13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8" s="27"/>
      <c r="S13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8" s="72"/>
      <c r="U13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8" s="29"/>
      <c r="W13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39" spans="1:23">
      <c r="A139" s="126">
        <f>Таблица1[[#This Row],[№ ]]</f>
        <v>136</v>
      </c>
      <c r="B139" s="127" t="str">
        <f>IF(Таблица1[[#This Row],[Коротка назва будівлі]]="","",Таблица1[[#This Row],[Коротка назва будівлі]])</f>
        <v/>
      </c>
      <c r="C139" s="127" t="str">
        <f>IF(Таблица1[[#This Row],[Категорія будівлі]]="","",Таблица1[[#This Row],[Категорія будівлі]])</f>
        <v/>
      </c>
      <c r="D139" s="128" t="str">
        <f>IF(Таблица1[[#This Row],[Джерело теплозабезпечення]]="","",Таблица1[[#This Row],[Джерело теплозабезпечення]])</f>
        <v/>
      </c>
      <c r="E139" s="21"/>
      <c r="F13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3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39" s="20"/>
      <c r="I139" s="21"/>
      <c r="J13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3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39" s="20"/>
      <c r="M139" s="21"/>
      <c r="N13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3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3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3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39" s="27"/>
      <c r="S13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39" s="72"/>
      <c r="U13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39" s="29"/>
      <c r="W13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0" spans="1:23">
      <c r="A140" s="126">
        <f>Таблица1[[#This Row],[№ ]]</f>
        <v>137</v>
      </c>
      <c r="B140" s="127" t="str">
        <f>IF(Таблица1[[#This Row],[Коротка назва будівлі]]="","",Таблица1[[#This Row],[Коротка назва будівлі]])</f>
        <v/>
      </c>
      <c r="C140" s="127" t="str">
        <f>IF(Таблица1[[#This Row],[Категорія будівлі]]="","",Таблица1[[#This Row],[Категорія будівлі]])</f>
        <v/>
      </c>
      <c r="D140" s="128" t="str">
        <f>IF(Таблица1[[#This Row],[Джерело теплозабезпечення]]="","",Таблица1[[#This Row],[Джерело теплозабезпечення]])</f>
        <v/>
      </c>
      <c r="E140" s="21"/>
      <c r="F14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0" s="20"/>
      <c r="I140" s="21"/>
      <c r="J14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0" s="20"/>
      <c r="M140" s="21"/>
      <c r="N14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0" s="27"/>
      <c r="S14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0" s="72"/>
      <c r="U14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0" s="29"/>
      <c r="W14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1" spans="1:23">
      <c r="A141" s="126">
        <f>Таблица1[[#This Row],[№ ]]</f>
        <v>138</v>
      </c>
      <c r="B141" s="127" t="str">
        <f>IF(Таблица1[[#This Row],[Коротка назва будівлі]]="","",Таблица1[[#This Row],[Коротка назва будівлі]])</f>
        <v/>
      </c>
      <c r="C141" s="127" t="str">
        <f>IF(Таблица1[[#This Row],[Категорія будівлі]]="","",Таблица1[[#This Row],[Категорія будівлі]])</f>
        <v/>
      </c>
      <c r="D141" s="128" t="str">
        <f>IF(Таблица1[[#This Row],[Джерело теплозабезпечення]]="","",Таблица1[[#This Row],[Джерело теплозабезпечення]])</f>
        <v/>
      </c>
      <c r="E141" s="21"/>
      <c r="F14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1" s="20"/>
      <c r="I141" s="21"/>
      <c r="J14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1" s="20"/>
      <c r="M141" s="21"/>
      <c r="N14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1" s="27"/>
      <c r="S14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1" s="72"/>
      <c r="U14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1" s="29"/>
      <c r="W14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2" spans="1:23">
      <c r="A142" s="126">
        <f>Таблица1[[#This Row],[№ ]]</f>
        <v>139</v>
      </c>
      <c r="B142" s="127" t="str">
        <f>IF(Таблица1[[#This Row],[Коротка назва будівлі]]="","",Таблица1[[#This Row],[Коротка назва будівлі]])</f>
        <v/>
      </c>
      <c r="C142" s="127" t="str">
        <f>IF(Таблица1[[#This Row],[Категорія будівлі]]="","",Таблица1[[#This Row],[Категорія будівлі]])</f>
        <v/>
      </c>
      <c r="D142" s="128" t="str">
        <f>IF(Таблица1[[#This Row],[Джерело теплозабезпечення]]="","",Таблица1[[#This Row],[Джерело теплозабезпечення]])</f>
        <v/>
      </c>
      <c r="E142" s="21"/>
      <c r="F14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2" s="20"/>
      <c r="I142" s="21"/>
      <c r="J14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2" s="20"/>
      <c r="M142" s="21"/>
      <c r="N14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2" s="27"/>
      <c r="S14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2" s="72"/>
      <c r="U14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2" s="29"/>
      <c r="W14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3" spans="1:23">
      <c r="A143" s="126">
        <f>Таблица1[[#This Row],[№ ]]</f>
        <v>140</v>
      </c>
      <c r="B143" s="127" t="str">
        <f>IF(Таблица1[[#This Row],[Коротка назва будівлі]]="","",Таблица1[[#This Row],[Коротка назва будівлі]])</f>
        <v/>
      </c>
      <c r="C143" s="127" t="str">
        <f>IF(Таблица1[[#This Row],[Категорія будівлі]]="","",Таблица1[[#This Row],[Категорія будівлі]])</f>
        <v/>
      </c>
      <c r="D143" s="128" t="str">
        <f>IF(Таблица1[[#This Row],[Джерело теплозабезпечення]]="","",Таблица1[[#This Row],[Джерело теплозабезпечення]])</f>
        <v/>
      </c>
      <c r="E143" s="21"/>
      <c r="F14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3" s="20"/>
      <c r="I143" s="21"/>
      <c r="J14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3" s="20"/>
      <c r="M143" s="21"/>
      <c r="N14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3" s="27"/>
      <c r="S14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3" s="72"/>
      <c r="U14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3" s="29"/>
      <c r="W14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4" spans="1:23">
      <c r="A144" s="126">
        <f>Таблица1[[#This Row],[№ ]]</f>
        <v>141</v>
      </c>
      <c r="B144" s="127" t="str">
        <f>IF(Таблица1[[#This Row],[Коротка назва будівлі]]="","",Таблица1[[#This Row],[Коротка назва будівлі]])</f>
        <v/>
      </c>
      <c r="C144" s="127" t="str">
        <f>IF(Таблица1[[#This Row],[Категорія будівлі]]="","",Таблица1[[#This Row],[Категорія будівлі]])</f>
        <v/>
      </c>
      <c r="D144" s="128" t="str">
        <f>IF(Таблица1[[#This Row],[Джерело теплозабезпечення]]="","",Таблица1[[#This Row],[Джерело теплозабезпечення]])</f>
        <v/>
      </c>
      <c r="E144" s="21"/>
      <c r="F14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4" s="20"/>
      <c r="I144" s="21"/>
      <c r="J14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4" s="20"/>
      <c r="M144" s="21"/>
      <c r="N14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4" s="27"/>
      <c r="S14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4" s="72"/>
      <c r="U14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4" s="29"/>
      <c r="W14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5" spans="1:23">
      <c r="A145" s="126">
        <f>Таблица1[[#This Row],[№ ]]</f>
        <v>142</v>
      </c>
      <c r="B145" s="127" t="str">
        <f>IF(Таблица1[[#This Row],[Коротка назва будівлі]]="","",Таблица1[[#This Row],[Коротка назва будівлі]])</f>
        <v/>
      </c>
      <c r="C145" s="127" t="str">
        <f>IF(Таблица1[[#This Row],[Категорія будівлі]]="","",Таблица1[[#This Row],[Категорія будівлі]])</f>
        <v/>
      </c>
      <c r="D145" s="128" t="str">
        <f>IF(Таблица1[[#This Row],[Джерело теплозабезпечення]]="","",Таблица1[[#This Row],[Джерело теплозабезпечення]])</f>
        <v/>
      </c>
      <c r="E145" s="21"/>
      <c r="F14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5" s="20"/>
      <c r="I145" s="21"/>
      <c r="J14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5" s="20"/>
      <c r="M145" s="21"/>
      <c r="N14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5" s="27"/>
      <c r="S14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5" s="72"/>
      <c r="U14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5" s="29"/>
      <c r="W14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6" spans="1:23">
      <c r="A146" s="126">
        <f>Таблица1[[#This Row],[№ ]]</f>
        <v>143</v>
      </c>
      <c r="B146" s="127" t="str">
        <f>IF(Таблица1[[#This Row],[Коротка назва будівлі]]="","",Таблица1[[#This Row],[Коротка назва будівлі]])</f>
        <v/>
      </c>
      <c r="C146" s="127" t="str">
        <f>IF(Таблица1[[#This Row],[Категорія будівлі]]="","",Таблица1[[#This Row],[Категорія будівлі]])</f>
        <v/>
      </c>
      <c r="D146" s="128" t="str">
        <f>IF(Таблица1[[#This Row],[Джерело теплозабезпечення]]="","",Таблица1[[#This Row],[Джерело теплозабезпечення]])</f>
        <v/>
      </c>
      <c r="E146" s="21"/>
      <c r="F14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6" s="20"/>
      <c r="I146" s="21"/>
      <c r="J14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6" s="20"/>
      <c r="M146" s="21"/>
      <c r="N14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6" s="27"/>
      <c r="S14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6" s="72"/>
      <c r="U14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6" s="29"/>
      <c r="W14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7" spans="1:23">
      <c r="A147" s="126">
        <f>Таблица1[[#This Row],[№ ]]</f>
        <v>144</v>
      </c>
      <c r="B147" s="127" t="str">
        <f>IF(Таблица1[[#This Row],[Коротка назва будівлі]]="","",Таблица1[[#This Row],[Коротка назва будівлі]])</f>
        <v/>
      </c>
      <c r="C147" s="127" t="str">
        <f>IF(Таблица1[[#This Row],[Категорія будівлі]]="","",Таблица1[[#This Row],[Категорія будівлі]])</f>
        <v/>
      </c>
      <c r="D147" s="128" t="str">
        <f>IF(Таблица1[[#This Row],[Джерело теплозабезпечення]]="","",Таблица1[[#This Row],[Джерело теплозабезпечення]])</f>
        <v/>
      </c>
      <c r="E147" s="21"/>
      <c r="F14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7" s="20"/>
      <c r="I147" s="21"/>
      <c r="J14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7" s="20"/>
      <c r="M147" s="21"/>
      <c r="N14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7" s="27"/>
      <c r="S14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7" s="72"/>
      <c r="U14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7" s="29"/>
      <c r="W14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8" spans="1:23">
      <c r="A148" s="126">
        <f>Таблица1[[#This Row],[№ ]]</f>
        <v>145</v>
      </c>
      <c r="B148" s="127" t="str">
        <f>IF(Таблица1[[#This Row],[Коротка назва будівлі]]="","",Таблица1[[#This Row],[Коротка назва будівлі]])</f>
        <v/>
      </c>
      <c r="C148" s="127" t="str">
        <f>IF(Таблица1[[#This Row],[Категорія будівлі]]="","",Таблица1[[#This Row],[Категорія будівлі]])</f>
        <v/>
      </c>
      <c r="D148" s="128" t="str">
        <f>IF(Таблица1[[#This Row],[Джерело теплозабезпечення]]="","",Таблица1[[#This Row],[Джерело теплозабезпечення]])</f>
        <v/>
      </c>
      <c r="E148" s="21"/>
      <c r="F14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8" s="20"/>
      <c r="I148" s="21"/>
      <c r="J14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8" s="20"/>
      <c r="M148" s="21"/>
      <c r="N14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8" s="27"/>
      <c r="S14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8" s="72"/>
      <c r="U14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8" s="29"/>
      <c r="W14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49" spans="1:23">
      <c r="A149" s="126">
        <f>Таблица1[[#This Row],[№ ]]</f>
        <v>146</v>
      </c>
      <c r="B149" s="127" t="str">
        <f>IF(Таблица1[[#This Row],[Коротка назва будівлі]]="","",Таблица1[[#This Row],[Коротка назва будівлі]])</f>
        <v/>
      </c>
      <c r="C149" s="127" t="str">
        <f>IF(Таблица1[[#This Row],[Категорія будівлі]]="","",Таблица1[[#This Row],[Категорія будівлі]])</f>
        <v/>
      </c>
      <c r="D149" s="128" t="str">
        <f>IF(Таблица1[[#This Row],[Джерело теплозабезпечення]]="","",Таблица1[[#This Row],[Джерело теплозабезпечення]])</f>
        <v/>
      </c>
      <c r="E149" s="21"/>
      <c r="F14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4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49" s="20"/>
      <c r="I149" s="21"/>
      <c r="J14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4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49" s="20"/>
      <c r="M149" s="21"/>
      <c r="N14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4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4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4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49" s="27"/>
      <c r="S14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49" s="72"/>
      <c r="U14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49" s="29"/>
      <c r="W14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0" spans="1:23">
      <c r="A150" s="126">
        <f>Таблица1[[#This Row],[№ ]]</f>
        <v>147</v>
      </c>
      <c r="B150" s="127" t="str">
        <f>IF(Таблица1[[#This Row],[Коротка назва будівлі]]="","",Таблица1[[#This Row],[Коротка назва будівлі]])</f>
        <v/>
      </c>
      <c r="C150" s="127" t="str">
        <f>IF(Таблица1[[#This Row],[Категорія будівлі]]="","",Таблица1[[#This Row],[Категорія будівлі]])</f>
        <v/>
      </c>
      <c r="D150" s="128" t="str">
        <f>IF(Таблица1[[#This Row],[Джерело теплозабезпечення]]="","",Таблица1[[#This Row],[Джерело теплозабезпечення]])</f>
        <v/>
      </c>
      <c r="E150" s="21"/>
      <c r="F15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0" s="20"/>
      <c r="I150" s="21"/>
      <c r="J15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0" s="20"/>
      <c r="M150" s="21"/>
      <c r="N15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0" s="27"/>
      <c r="S15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0" s="72"/>
      <c r="U15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0" s="29"/>
      <c r="W15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1" spans="1:23">
      <c r="A151" s="126">
        <f>Таблица1[[#This Row],[№ ]]</f>
        <v>148</v>
      </c>
      <c r="B151" s="127" t="str">
        <f>IF(Таблица1[[#This Row],[Коротка назва будівлі]]="","",Таблица1[[#This Row],[Коротка назва будівлі]])</f>
        <v/>
      </c>
      <c r="C151" s="127" t="str">
        <f>IF(Таблица1[[#This Row],[Категорія будівлі]]="","",Таблица1[[#This Row],[Категорія будівлі]])</f>
        <v/>
      </c>
      <c r="D151" s="128" t="str">
        <f>IF(Таблица1[[#This Row],[Джерело теплозабезпечення]]="","",Таблица1[[#This Row],[Джерело теплозабезпечення]])</f>
        <v/>
      </c>
      <c r="E151" s="21"/>
      <c r="F15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1" s="20"/>
      <c r="I151" s="21"/>
      <c r="J15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1" s="20"/>
      <c r="M151" s="21"/>
      <c r="N15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1" s="27"/>
      <c r="S15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1" s="72"/>
      <c r="U15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1" s="29"/>
      <c r="W15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2" spans="1:23">
      <c r="A152" s="126">
        <f>Таблица1[[#This Row],[№ ]]</f>
        <v>149</v>
      </c>
      <c r="B152" s="127" t="str">
        <f>IF(Таблица1[[#This Row],[Коротка назва будівлі]]="","",Таблица1[[#This Row],[Коротка назва будівлі]])</f>
        <v/>
      </c>
      <c r="C152" s="127" t="str">
        <f>IF(Таблица1[[#This Row],[Категорія будівлі]]="","",Таблица1[[#This Row],[Категорія будівлі]])</f>
        <v/>
      </c>
      <c r="D152" s="128" t="str">
        <f>IF(Таблица1[[#This Row],[Джерело теплозабезпечення]]="","",Таблица1[[#This Row],[Джерело теплозабезпечення]])</f>
        <v/>
      </c>
      <c r="E152" s="21"/>
      <c r="F15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2" s="20"/>
      <c r="I152" s="21"/>
      <c r="J15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2" s="20"/>
      <c r="M152" s="21"/>
      <c r="N15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2" s="27"/>
      <c r="S15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2" s="72"/>
      <c r="U15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2" s="29"/>
      <c r="W15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3" spans="1:23">
      <c r="A153" s="126">
        <f>Таблица1[[#This Row],[№ ]]</f>
        <v>150</v>
      </c>
      <c r="B153" s="127" t="str">
        <f>IF(Таблица1[[#This Row],[Коротка назва будівлі]]="","",Таблица1[[#This Row],[Коротка назва будівлі]])</f>
        <v/>
      </c>
      <c r="C153" s="127" t="str">
        <f>IF(Таблица1[[#This Row],[Категорія будівлі]]="","",Таблица1[[#This Row],[Категорія будівлі]])</f>
        <v/>
      </c>
      <c r="D153" s="128" t="str">
        <f>IF(Таблица1[[#This Row],[Джерело теплозабезпечення]]="","",Таблица1[[#This Row],[Джерело теплозабезпечення]])</f>
        <v/>
      </c>
      <c r="E153" s="21"/>
      <c r="F15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3" s="20"/>
      <c r="I153" s="21"/>
      <c r="J15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3" s="20"/>
      <c r="M153" s="21"/>
      <c r="N15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3" s="27"/>
      <c r="S15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3" s="72"/>
      <c r="U15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3" s="29"/>
      <c r="W15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4" spans="1:23">
      <c r="A154" s="126">
        <f>Таблица1[[#This Row],[№ ]]</f>
        <v>151</v>
      </c>
      <c r="B154" s="127" t="str">
        <f>IF(Таблица1[[#This Row],[Коротка назва будівлі]]="","",Таблица1[[#This Row],[Коротка назва будівлі]])</f>
        <v/>
      </c>
      <c r="C154" s="127" t="str">
        <f>IF(Таблица1[[#This Row],[Категорія будівлі]]="","",Таблица1[[#This Row],[Категорія будівлі]])</f>
        <v/>
      </c>
      <c r="D154" s="128" t="str">
        <f>IF(Таблица1[[#This Row],[Джерело теплозабезпечення]]="","",Таблица1[[#This Row],[Джерело теплозабезпечення]])</f>
        <v/>
      </c>
      <c r="E154" s="21"/>
      <c r="F15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4" s="20"/>
      <c r="I154" s="21"/>
      <c r="J15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4" s="20"/>
      <c r="M154" s="21"/>
      <c r="N15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4" s="27"/>
      <c r="S15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4" s="72"/>
      <c r="U15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4" s="29"/>
      <c r="W15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5" spans="1:23">
      <c r="A155" s="126">
        <f>Таблица1[[#This Row],[№ ]]</f>
        <v>152</v>
      </c>
      <c r="B155" s="127" t="str">
        <f>IF(Таблица1[[#This Row],[Коротка назва будівлі]]="","",Таблица1[[#This Row],[Коротка назва будівлі]])</f>
        <v/>
      </c>
      <c r="C155" s="127" t="str">
        <f>IF(Таблица1[[#This Row],[Категорія будівлі]]="","",Таблица1[[#This Row],[Категорія будівлі]])</f>
        <v/>
      </c>
      <c r="D155" s="128" t="str">
        <f>IF(Таблица1[[#This Row],[Джерело теплозабезпечення]]="","",Таблица1[[#This Row],[Джерело теплозабезпечення]])</f>
        <v/>
      </c>
      <c r="E155" s="21"/>
      <c r="F15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5" s="20"/>
      <c r="I155" s="21"/>
      <c r="J15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5" s="20"/>
      <c r="M155" s="21"/>
      <c r="N15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5" s="27"/>
      <c r="S15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5" s="72"/>
      <c r="U15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5" s="29"/>
      <c r="W15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6" spans="1:23">
      <c r="A156" s="126">
        <f>Таблица1[[#This Row],[№ ]]</f>
        <v>153</v>
      </c>
      <c r="B156" s="127" t="str">
        <f>IF(Таблица1[[#This Row],[Коротка назва будівлі]]="","",Таблица1[[#This Row],[Коротка назва будівлі]])</f>
        <v/>
      </c>
      <c r="C156" s="127" t="str">
        <f>IF(Таблица1[[#This Row],[Категорія будівлі]]="","",Таблица1[[#This Row],[Категорія будівлі]])</f>
        <v/>
      </c>
      <c r="D156" s="128" t="str">
        <f>IF(Таблица1[[#This Row],[Джерело теплозабезпечення]]="","",Таблица1[[#This Row],[Джерело теплозабезпечення]])</f>
        <v/>
      </c>
      <c r="E156" s="21"/>
      <c r="F15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6" s="20"/>
      <c r="I156" s="21"/>
      <c r="J15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6" s="20"/>
      <c r="M156" s="21"/>
      <c r="N15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6" s="27"/>
      <c r="S15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6" s="72"/>
      <c r="U15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6" s="29"/>
      <c r="W15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7" spans="1:23">
      <c r="A157" s="126">
        <f>Таблица1[[#This Row],[№ ]]</f>
        <v>154</v>
      </c>
      <c r="B157" s="127" t="str">
        <f>IF(Таблица1[[#This Row],[Коротка назва будівлі]]="","",Таблица1[[#This Row],[Коротка назва будівлі]])</f>
        <v/>
      </c>
      <c r="C157" s="127" t="str">
        <f>IF(Таблица1[[#This Row],[Категорія будівлі]]="","",Таблица1[[#This Row],[Категорія будівлі]])</f>
        <v/>
      </c>
      <c r="D157" s="128" t="str">
        <f>IF(Таблица1[[#This Row],[Джерело теплозабезпечення]]="","",Таблица1[[#This Row],[Джерело теплозабезпечення]])</f>
        <v/>
      </c>
      <c r="E157" s="21"/>
      <c r="F15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7" s="20"/>
      <c r="I157" s="21"/>
      <c r="J15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7" s="20"/>
      <c r="M157" s="21"/>
      <c r="N15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7" s="27"/>
      <c r="S15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7" s="72"/>
      <c r="U15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7" s="29"/>
      <c r="W15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8" spans="1:23">
      <c r="A158" s="126">
        <f>Таблица1[[#This Row],[№ ]]</f>
        <v>155</v>
      </c>
      <c r="B158" s="127" t="str">
        <f>IF(Таблица1[[#This Row],[Коротка назва будівлі]]="","",Таблица1[[#This Row],[Коротка назва будівлі]])</f>
        <v/>
      </c>
      <c r="C158" s="127" t="str">
        <f>IF(Таблица1[[#This Row],[Категорія будівлі]]="","",Таблица1[[#This Row],[Категорія будівлі]])</f>
        <v/>
      </c>
      <c r="D158" s="128" t="str">
        <f>IF(Таблица1[[#This Row],[Джерело теплозабезпечення]]="","",Таблица1[[#This Row],[Джерело теплозабезпечення]])</f>
        <v/>
      </c>
      <c r="E158" s="21"/>
      <c r="F15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8" s="20"/>
      <c r="I158" s="21"/>
      <c r="J15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8" s="20"/>
      <c r="M158" s="21"/>
      <c r="N15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8" s="27"/>
      <c r="S15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8" s="72"/>
      <c r="U15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8" s="29"/>
      <c r="W15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59" spans="1:23">
      <c r="A159" s="126">
        <f>Таблица1[[#This Row],[№ ]]</f>
        <v>156</v>
      </c>
      <c r="B159" s="127" t="str">
        <f>IF(Таблица1[[#This Row],[Коротка назва будівлі]]="","",Таблица1[[#This Row],[Коротка назва будівлі]])</f>
        <v/>
      </c>
      <c r="C159" s="127" t="str">
        <f>IF(Таблица1[[#This Row],[Категорія будівлі]]="","",Таблица1[[#This Row],[Категорія будівлі]])</f>
        <v/>
      </c>
      <c r="D159" s="128" t="str">
        <f>IF(Таблица1[[#This Row],[Джерело теплозабезпечення]]="","",Таблица1[[#This Row],[Джерело теплозабезпечення]])</f>
        <v/>
      </c>
      <c r="E159" s="21"/>
      <c r="F15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5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59" s="20"/>
      <c r="I159" s="21"/>
      <c r="J15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5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59" s="20"/>
      <c r="M159" s="21"/>
      <c r="N15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5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5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5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59" s="27"/>
      <c r="S15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59" s="72"/>
      <c r="U15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59" s="29"/>
      <c r="W15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0" spans="1:23">
      <c r="A160" s="126">
        <f>Таблица1[[#This Row],[№ ]]</f>
        <v>157</v>
      </c>
      <c r="B160" s="127" t="str">
        <f>IF(Таблица1[[#This Row],[Коротка назва будівлі]]="","",Таблица1[[#This Row],[Коротка назва будівлі]])</f>
        <v/>
      </c>
      <c r="C160" s="127" t="str">
        <f>IF(Таблица1[[#This Row],[Категорія будівлі]]="","",Таблица1[[#This Row],[Категорія будівлі]])</f>
        <v/>
      </c>
      <c r="D160" s="128" t="str">
        <f>IF(Таблица1[[#This Row],[Джерело теплозабезпечення]]="","",Таблица1[[#This Row],[Джерело теплозабезпечення]])</f>
        <v/>
      </c>
      <c r="E160" s="21"/>
      <c r="F16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0" s="20"/>
      <c r="I160" s="21"/>
      <c r="J16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0" s="20"/>
      <c r="M160" s="21"/>
      <c r="N16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0" s="27"/>
      <c r="S16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0" s="72"/>
      <c r="U16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0" s="29"/>
      <c r="W16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1" spans="1:23">
      <c r="A161" s="126">
        <f>Таблица1[[#This Row],[№ ]]</f>
        <v>158</v>
      </c>
      <c r="B161" s="127" t="str">
        <f>IF(Таблица1[[#This Row],[Коротка назва будівлі]]="","",Таблица1[[#This Row],[Коротка назва будівлі]])</f>
        <v/>
      </c>
      <c r="C161" s="127" t="str">
        <f>IF(Таблица1[[#This Row],[Категорія будівлі]]="","",Таблица1[[#This Row],[Категорія будівлі]])</f>
        <v/>
      </c>
      <c r="D161" s="128" t="str">
        <f>IF(Таблица1[[#This Row],[Джерело теплозабезпечення]]="","",Таблица1[[#This Row],[Джерело теплозабезпечення]])</f>
        <v/>
      </c>
      <c r="E161" s="21"/>
      <c r="F16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1" s="20"/>
      <c r="I161" s="21"/>
      <c r="J16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1" s="20"/>
      <c r="M161" s="21"/>
      <c r="N16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1" s="27"/>
      <c r="S16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1" s="72"/>
      <c r="U16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1" s="29"/>
      <c r="W16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2" spans="1:23">
      <c r="A162" s="126">
        <f>Таблица1[[#This Row],[№ ]]</f>
        <v>159</v>
      </c>
      <c r="B162" s="127" t="str">
        <f>IF(Таблица1[[#This Row],[Коротка назва будівлі]]="","",Таблица1[[#This Row],[Коротка назва будівлі]])</f>
        <v/>
      </c>
      <c r="C162" s="127" t="str">
        <f>IF(Таблица1[[#This Row],[Категорія будівлі]]="","",Таблица1[[#This Row],[Категорія будівлі]])</f>
        <v/>
      </c>
      <c r="D162" s="128" t="str">
        <f>IF(Таблица1[[#This Row],[Джерело теплозабезпечення]]="","",Таблица1[[#This Row],[Джерело теплозабезпечення]])</f>
        <v/>
      </c>
      <c r="E162" s="21"/>
      <c r="F16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2" s="20"/>
      <c r="I162" s="21"/>
      <c r="J16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2" s="20"/>
      <c r="M162" s="21"/>
      <c r="N16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2" s="27"/>
      <c r="S16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2" s="72"/>
      <c r="U16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2" s="29"/>
      <c r="W16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3" spans="1:23">
      <c r="A163" s="126">
        <f>Таблица1[[#This Row],[№ ]]</f>
        <v>160</v>
      </c>
      <c r="B163" s="127" t="str">
        <f>IF(Таблица1[[#This Row],[Коротка назва будівлі]]="","",Таблица1[[#This Row],[Коротка назва будівлі]])</f>
        <v/>
      </c>
      <c r="C163" s="127" t="str">
        <f>IF(Таблица1[[#This Row],[Категорія будівлі]]="","",Таблица1[[#This Row],[Категорія будівлі]])</f>
        <v/>
      </c>
      <c r="D163" s="128" t="str">
        <f>IF(Таблица1[[#This Row],[Джерело теплозабезпечення]]="","",Таблица1[[#This Row],[Джерело теплозабезпечення]])</f>
        <v/>
      </c>
      <c r="E163" s="21"/>
      <c r="F16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3" s="20"/>
      <c r="I163" s="21"/>
      <c r="J16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3" s="20"/>
      <c r="M163" s="21"/>
      <c r="N16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3" s="27"/>
      <c r="S16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3" s="72"/>
      <c r="U16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3" s="29"/>
      <c r="W16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4" spans="1:23">
      <c r="A164" s="126">
        <f>Таблица1[[#This Row],[№ ]]</f>
        <v>161</v>
      </c>
      <c r="B164" s="127" t="str">
        <f>IF(Таблица1[[#This Row],[Коротка назва будівлі]]="","",Таблица1[[#This Row],[Коротка назва будівлі]])</f>
        <v/>
      </c>
      <c r="C164" s="127" t="str">
        <f>IF(Таблица1[[#This Row],[Категорія будівлі]]="","",Таблица1[[#This Row],[Категорія будівлі]])</f>
        <v/>
      </c>
      <c r="D164" s="128" t="str">
        <f>IF(Таблица1[[#This Row],[Джерело теплозабезпечення]]="","",Таблица1[[#This Row],[Джерело теплозабезпечення]])</f>
        <v/>
      </c>
      <c r="E164" s="21"/>
      <c r="F16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4" s="20"/>
      <c r="I164" s="21"/>
      <c r="J16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4" s="20"/>
      <c r="M164" s="21"/>
      <c r="N16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4" s="27"/>
      <c r="S16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4" s="72"/>
      <c r="U16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4" s="29"/>
      <c r="W16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5" spans="1:23">
      <c r="A165" s="126">
        <f>Таблица1[[#This Row],[№ ]]</f>
        <v>162</v>
      </c>
      <c r="B165" s="127" t="str">
        <f>IF(Таблица1[[#This Row],[Коротка назва будівлі]]="","",Таблица1[[#This Row],[Коротка назва будівлі]])</f>
        <v/>
      </c>
      <c r="C165" s="127" t="str">
        <f>IF(Таблица1[[#This Row],[Категорія будівлі]]="","",Таблица1[[#This Row],[Категорія будівлі]])</f>
        <v/>
      </c>
      <c r="D165" s="128" t="str">
        <f>IF(Таблица1[[#This Row],[Джерело теплозабезпечення]]="","",Таблица1[[#This Row],[Джерело теплозабезпечення]])</f>
        <v/>
      </c>
      <c r="E165" s="21"/>
      <c r="F16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5" s="20"/>
      <c r="I165" s="21"/>
      <c r="J16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5" s="20"/>
      <c r="M165" s="21"/>
      <c r="N16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5" s="27"/>
      <c r="S16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5" s="72"/>
      <c r="U16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5" s="29"/>
      <c r="W16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6" spans="1:23">
      <c r="A166" s="126">
        <f>Таблица1[[#This Row],[№ ]]</f>
        <v>163</v>
      </c>
      <c r="B166" s="127" t="str">
        <f>IF(Таблица1[[#This Row],[Коротка назва будівлі]]="","",Таблица1[[#This Row],[Коротка назва будівлі]])</f>
        <v/>
      </c>
      <c r="C166" s="127" t="str">
        <f>IF(Таблица1[[#This Row],[Категорія будівлі]]="","",Таблица1[[#This Row],[Категорія будівлі]])</f>
        <v/>
      </c>
      <c r="D166" s="128" t="str">
        <f>IF(Таблица1[[#This Row],[Джерело теплозабезпечення]]="","",Таблица1[[#This Row],[Джерело теплозабезпечення]])</f>
        <v/>
      </c>
      <c r="E166" s="21"/>
      <c r="F16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6" s="20"/>
      <c r="I166" s="21"/>
      <c r="J16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6" s="20"/>
      <c r="M166" s="21"/>
      <c r="N16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6" s="27"/>
      <c r="S16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6" s="72"/>
      <c r="U16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6" s="29"/>
      <c r="W16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7" spans="1:23">
      <c r="A167" s="126">
        <f>Таблица1[[#This Row],[№ ]]</f>
        <v>164</v>
      </c>
      <c r="B167" s="127" t="str">
        <f>IF(Таблица1[[#This Row],[Коротка назва будівлі]]="","",Таблица1[[#This Row],[Коротка назва будівлі]])</f>
        <v/>
      </c>
      <c r="C167" s="127" t="str">
        <f>IF(Таблица1[[#This Row],[Категорія будівлі]]="","",Таблица1[[#This Row],[Категорія будівлі]])</f>
        <v/>
      </c>
      <c r="D167" s="128" t="str">
        <f>IF(Таблица1[[#This Row],[Джерело теплозабезпечення]]="","",Таблица1[[#This Row],[Джерело теплозабезпечення]])</f>
        <v/>
      </c>
      <c r="E167" s="21"/>
      <c r="F16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7" s="20"/>
      <c r="I167" s="21"/>
      <c r="J16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7" s="20"/>
      <c r="M167" s="21"/>
      <c r="N16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7" s="27"/>
      <c r="S16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7" s="72"/>
      <c r="U16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7" s="29"/>
      <c r="W16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8" spans="1:23">
      <c r="A168" s="126">
        <f>Таблица1[[#This Row],[№ ]]</f>
        <v>165</v>
      </c>
      <c r="B168" s="127" t="str">
        <f>IF(Таблица1[[#This Row],[Коротка назва будівлі]]="","",Таблица1[[#This Row],[Коротка назва будівлі]])</f>
        <v/>
      </c>
      <c r="C168" s="127" t="str">
        <f>IF(Таблица1[[#This Row],[Категорія будівлі]]="","",Таблица1[[#This Row],[Категорія будівлі]])</f>
        <v/>
      </c>
      <c r="D168" s="128" t="str">
        <f>IF(Таблица1[[#This Row],[Джерело теплозабезпечення]]="","",Таблица1[[#This Row],[Джерело теплозабезпечення]])</f>
        <v/>
      </c>
      <c r="E168" s="21"/>
      <c r="F16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8" s="20"/>
      <c r="I168" s="21"/>
      <c r="J16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8" s="20"/>
      <c r="M168" s="21"/>
      <c r="N16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8" s="27"/>
      <c r="S16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8" s="72"/>
      <c r="U16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8" s="29"/>
      <c r="W16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69" spans="1:23">
      <c r="A169" s="126">
        <f>Таблица1[[#This Row],[№ ]]</f>
        <v>166</v>
      </c>
      <c r="B169" s="127" t="str">
        <f>IF(Таблица1[[#This Row],[Коротка назва будівлі]]="","",Таблица1[[#This Row],[Коротка назва будівлі]])</f>
        <v/>
      </c>
      <c r="C169" s="127" t="str">
        <f>IF(Таблица1[[#This Row],[Категорія будівлі]]="","",Таблица1[[#This Row],[Категорія будівлі]])</f>
        <v/>
      </c>
      <c r="D169" s="128" t="str">
        <f>IF(Таблица1[[#This Row],[Джерело теплозабезпечення]]="","",Таблица1[[#This Row],[Джерело теплозабезпечення]])</f>
        <v/>
      </c>
      <c r="E169" s="21"/>
      <c r="F16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6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69" s="20"/>
      <c r="I169" s="21"/>
      <c r="J16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6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69" s="20"/>
      <c r="M169" s="21"/>
      <c r="N16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6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6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6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69" s="27"/>
      <c r="S16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69" s="72"/>
      <c r="U16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69" s="29"/>
      <c r="W16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0" spans="1:23">
      <c r="A170" s="126">
        <f>Таблица1[[#This Row],[№ ]]</f>
        <v>167</v>
      </c>
      <c r="B170" s="127" t="str">
        <f>IF(Таблица1[[#This Row],[Коротка назва будівлі]]="","",Таблица1[[#This Row],[Коротка назва будівлі]])</f>
        <v/>
      </c>
      <c r="C170" s="127" t="str">
        <f>IF(Таблица1[[#This Row],[Категорія будівлі]]="","",Таблица1[[#This Row],[Категорія будівлі]])</f>
        <v/>
      </c>
      <c r="D170" s="128" t="str">
        <f>IF(Таблица1[[#This Row],[Джерело теплозабезпечення]]="","",Таблица1[[#This Row],[Джерело теплозабезпечення]])</f>
        <v/>
      </c>
      <c r="E170" s="21"/>
      <c r="F17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0" s="20"/>
      <c r="I170" s="21"/>
      <c r="J17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0" s="20"/>
      <c r="M170" s="21"/>
      <c r="N17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0" s="27"/>
      <c r="S17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0" s="72"/>
      <c r="U17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0" s="29"/>
      <c r="W17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1" spans="1:23">
      <c r="A171" s="126">
        <f>Таблица1[[#This Row],[№ ]]</f>
        <v>168</v>
      </c>
      <c r="B171" s="127" t="str">
        <f>IF(Таблица1[[#This Row],[Коротка назва будівлі]]="","",Таблица1[[#This Row],[Коротка назва будівлі]])</f>
        <v/>
      </c>
      <c r="C171" s="127" t="str">
        <f>IF(Таблица1[[#This Row],[Категорія будівлі]]="","",Таблица1[[#This Row],[Категорія будівлі]])</f>
        <v/>
      </c>
      <c r="D171" s="128" t="str">
        <f>IF(Таблица1[[#This Row],[Джерело теплозабезпечення]]="","",Таблица1[[#This Row],[Джерело теплозабезпечення]])</f>
        <v/>
      </c>
      <c r="E171" s="21"/>
      <c r="F17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1" s="20"/>
      <c r="I171" s="21"/>
      <c r="J17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1" s="20"/>
      <c r="M171" s="21"/>
      <c r="N17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1" s="27"/>
      <c r="S17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1" s="72"/>
      <c r="U17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1" s="29"/>
      <c r="W17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2" spans="1:23">
      <c r="A172" s="126">
        <f>Таблица1[[#This Row],[№ ]]</f>
        <v>169</v>
      </c>
      <c r="B172" s="127" t="str">
        <f>IF(Таблица1[[#This Row],[Коротка назва будівлі]]="","",Таблица1[[#This Row],[Коротка назва будівлі]])</f>
        <v/>
      </c>
      <c r="C172" s="127" t="str">
        <f>IF(Таблица1[[#This Row],[Категорія будівлі]]="","",Таблица1[[#This Row],[Категорія будівлі]])</f>
        <v/>
      </c>
      <c r="D172" s="128" t="str">
        <f>IF(Таблица1[[#This Row],[Джерело теплозабезпечення]]="","",Таблица1[[#This Row],[Джерело теплозабезпечення]])</f>
        <v/>
      </c>
      <c r="E172" s="21"/>
      <c r="F17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2" s="20"/>
      <c r="I172" s="21"/>
      <c r="J17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2" s="20"/>
      <c r="M172" s="21"/>
      <c r="N17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2" s="27"/>
      <c r="S17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2" s="72"/>
      <c r="U17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2" s="29"/>
      <c r="W17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3" spans="1:23">
      <c r="A173" s="126">
        <f>Таблица1[[#This Row],[№ ]]</f>
        <v>170</v>
      </c>
      <c r="B173" s="127" t="str">
        <f>IF(Таблица1[[#This Row],[Коротка назва будівлі]]="","",Таблица1[[#This Row],[Коротка назва будівлі]])</f>
        <v/>
      </c>
      <c r="C173" s="127" t="str">
        <f>IF(Таблица1[[#This Row],[Категорія будівлі]]="","",Таблица1[[#This Row],[Категорія будівлі]])</f>
        <v/>
      </c>
      <c r="D173" s="128" t="str">
        <f>IF(Таблица1[[#This Row],[Джерело теплозабезпечення]]="","",Таблица1[[#This Row],[Джерело теплозабезпечення]])</f>
        <v/>
      </c>
      <c r="E173" s="21"/>
      <c r="F17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3" s="20"/>
      <c r="I173" s="21"/>
      <c r="J17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3" s="20"/>
      <c r="M173" s="21"/>
      <c r="N17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3" s="27"/>
      <c r="S17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3" s="72"/>
      <c r="U17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3" s="29"/>
      <c r="W17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4" spans="1:23">
      <c r="A174" s="126">
        <f>Таблица1[[#This Row],[№ ]]</f>
        <v>171</v>
      </c>
      <c r="B174" s="127" t="str">
        <f>IF(Таблица1[[#This Row],[Коротка назва будівлі]]="","",Таблица1[[#This Row],[Коротка назва будівлі]])</f>
        <v/>
      </c>
      <c r="C174" s="127" t="str">
        <f>IF(Таблица1[[#This Row],[Категорія будівлі]]="","",Таблица1[[#This Row],[Категорія будівлі]])</f>
        <v/>
      </c>
      <c r="D174" s="128" t="str">
        <f>IF(Таблица1[[#This Row],[Джерело теплозабезпечення]]="","",Таблица1[[#This Row],[Джерело теплозабезпечення]])</f>
        <v/>
      </c>
      <c r="E174" s="21"/>
      <c r="F17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4" s="20"/>
      <c r="I174" s="21"/>
      <c r="J17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4" s="20"/>
      <c r="M174" s="21"/>
      <c r="N17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4" s="27"/>
      <c r="S17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4" s="72"/>
      <c r="U17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4" s="29"/>
      <c r="W17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5" spans="1:23">
      <c r="A175" s="126">
        <f>Таблица1[[#This Row],[№ ]]</f>
        <v>172</v>
      </c>
      <c r="B175" s="127" t="str">
        <f>IF(Таблица1[[#This Row],[Коротка назва будівлі]]="","",Таблица1[[#This Row],[Коротка назва будівлі]])</f>
        <v/>
      </c>
      <c r="C175" s="127" t="str">
        <f>IF(Таблица1[[#This Row],[Категорія будівлі]]="","",Таблица1[[#This Row],[Категорія будівлі]])</f>
        <v/>
      </c>
      <c r="D175" s="128" t="str">
        <f>IF(Таблица1[[#This Row],[Джерело теплозабезпечення]]="","",Таблица1[[#This Row],[Джерело теплозабезпечення]])</f>
        <v/>
      </c>
      <c r="E175" s="21"/>
      <c r="F17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5" s="20"/>
      <c r="I175" s="21"/>
      <c r="J17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5" s="20"/>
      <c r="M175" s="21"/>
      <c r="N17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5" s="27"/>
      <c r="S17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5" s="72"/>
      <c r="U17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5" s="29"/>
      <c r="W17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6" spans="1:23">
      <c r="A176" s="126">
        <f>Таблица1[[#This Row],[№ ]]</f>
        <v>173</v>
      </c>
      <c r="B176" s="127" t="str">
        <f>IF(Таблица1[[#This Row],[Коротка назва будівлі]]="","",Таблица1[[#This Row],[Коротка назва будівлі]])</f>
        <v/>
      </c>
      <c r="C176" s="127" t="str">
        <f>IF(Таблица1[[#This Row],[Категорія будівлі]]="","",Таблица1[[#This Row],[Категорія будівлі]])</f>
        <v/>
      </c>
      <c r="D176" s="128" t="str">
        <f>IF(Таблица1[[#This Row],[Джерело теплозабезпечення]]="","",Таблица1[[#This Row],[Джерело теплозабезпечення]])</f>
        <v/>
      </c>
      <c r="E176" s="21"/>
      <c r="F17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6" s="20"/>
      <c r="I176" s="21"/>
      <c r="J17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6" s="20"/>
      <c r="M176" s="21"/>
      <c r="N17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6" s="27"/>
      <c r="S17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6" s="72"/>
      <c r="U17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6" s="29"/>
      <c r="W17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7" spans="1:23">
      <c r="A177" s="126">
        <f>Таблица1[[#This Row],[№ ]]</f>
        <v>174</v>
      </c>
      <c r="B177" s="127" t="str">
        <f>IF(Таблица1[[#This Row],[Коротка назва будівлі]]="","",Таблица1[[#This Row],[Коротка назва будівлі]])</f>
        <v/>
      </c>
      <c r="C177" s="127" t="str">
        <f>IF(Таблица1[[#This Row],[Категорія будівлі]]="","",Таблица1[[#This Row],[Категорія будівлі]])</f>
        <v/>
      </c>
      <c r="D177" s="128" t="str">
        <f>IF(Таблица1[[#This Row],[Джерело теплозабезпечення]]="","",Таблица1[[#This Row],[Джерело теплозабезпечення]])</f>
        <v/>
      </c>
      <c r="E177" s="21"/>
      <c r="F17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7" s="20"/>
      <c r="I177" s="21"/>
      <c r="J17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7" s="20"/>
      <c r="M177" s="21"/>
      <c r="N17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7" s="27"/>
      <c r="S17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7" s="72"/>
      <c r="U17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7" s="29"/>
      <c r="W17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8" spans="1:23">
      <c r="A178" s="126">
        <f>Таблица1[[#This Row],[№ ]]</f>
        <v>175</v>
      </c>
      <c r="B178" s="127" t="str">
        <f>IF(Таблица1[[#This Row],[Коротка назва будівлі]]="","",Таблица1[[#This Row],[Коротка назва будівлі]])</f>
        <v/>
      </c>
      <c r="C178" s="127" t="str">
        <f>IF(Таблица1[[#This Row],[Категорія будівлі]]="","",Таблица1[[#This Row],[Категорія будівлі]])</f>
        <v/>
      </c>
      <c r="D178" s="128" t="str">
        <f>IF(Таблица1[[#This Row],[Джерело теплозабезпечення]]="","",Таблица1[[#This Row],[Джерело теплозабезпечення]])</f>
        <v/>
      </c>
      <c r="E178" s="21"/>
      <c r="F17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8" s="20"/>
      <c r="I178" s="21"/>
      <c r="J17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8" s="20"/>
      <c r="M178" s="21"/>
      <c r="N17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8" s="27"/>
      <c r="S17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8" s="72"/>
      <c r="U17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8" s="29"/>
      <c r="W17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79" spans="1:23">
      <c r="A179" s="126">
        <f>Таблица1[[#This Row],[№ ]]</f>
        <v>176</v>
      </c>
      <c r="B179" s="127" t="str">
        <f>IF(Таблица1[[#This Row],[Коротка назва будівлі]]="","",Таблица1[[#This Row],[Коротка назва будівлі]])</f>
        <v/>
      </c>
      <c r="C179" s="127" t="str">
        <f>IF(Таблица1[[#This Row],[Категорія будівлі]]="","",Таблица1[[#This Row],[Категорія будівлі]])</f>
        <v/>
      </c>
      <c r="D179" s="128" t="str">
        <f>IF(Таблица1[[#This Row],[Джерело теплозабезпечення]]="","",Таблица1[[#This Row],[Джерело теплозабезпечення]])</f>
        <v/>
      </c>
      <c r="E179" s="21"/>
      <c r="F17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7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79" s="20"/>
      <c r="I179" s="21"/>
      <c r="J17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7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79" s="20"/>
      <c r="M179" s="21"/>
      <c r="N17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7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7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7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79" s="27"/>
      <c r="S17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79" s="72"/>
      <c r="U17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79" s="29"/>
      <c r="W17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0" spans="1:23">
      <c r="A180" s="126">
        <f>Таблица1[[#This Row],[№ ]]</f>
        <v>177</v>
      </c>
      <c r="B180" s="127" t="str">
        <f>IF(Таблица1[[#This Row],[Коротка назва будівлі]]="","",Таблица1[[#This Row],[Коротка назва будівлі]])</f>
        <v/>
      </c>
      <c r="C180" s="127" t="str">
        <f>IF(Таблица1[[#This Row],[Категорія будівлі]]="","",Таблица1[[#This Row],[Категорія будівлі]])</f>
        <v/>
      </c>
      <c r="D180" s="128" t="str">
        <f>IF(Таблица1[[#This Row],[Джерело теплозабезпечення]]="","",Таблица1[[#This Row],[Джерело теплозабезпечення]])</f>
        <v/>
      </c>
      <c r="E180" s="21"/>
      <c r="F18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0" s="20"/>
      <c r="I180" s="21"/>
      <c r="J18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0" s="20"/>
      <c r="M180" s="21"/>
      <c r="N18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0" s="27"/>
      <c r="S18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0" s="72"/>
      <c r="U18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0" s="29"/>
      <c r="W18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1" spans="1:23">
      <c r="A181" s="126">
        <f>Таблица1[[#This Row],[№ ]]</f>
        <v>178</v>
      </c>
      <c r="B181" s="127" t="str">
        <f>IF(Таблица1[[#This Row],[Коротка назва будівлі]]="","",Таблица1[[#This Row],[Коротка назва будівлі]])</f>
        <v/>
      </c>
      <c r="C181" s="127" t="str">
        <f>IF(Таблица1[[#This Row],[Категорія будівлі]]="","",Таблица1[[#This Row],[Категорія будівлі]])</f>
        <v/>
      </c>
      <c r="D181" s="128" t="str">
        <f>IF(Таблица1[[#This Row],[Джерело теплозабезпечення]]="","",Таблица1[[#This Row],[Джерело теплозабезпечення]])</f>
        <v/>
      </c>
      <c r="E181" s="21"/>
      <c r="F18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1" s="20"/>
      <c r="I181" s="21"/>
      <c r="J18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1" s="20"/>
      <c r="M181" s="21"/>
      <c r="N18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1" s="27"/>
      <c r="S18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1" s="72"/>
      <c r="U18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1" s="29"/>
      <c r="W18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2" spans="1:23">
      <c r="A182" s="126">
        <f>Таблица1[[#This Row],[№ ]]</f>
        <v>179</v>
      </c>
      <c r="B182" s="127" t="str">
        <f>IF(Таблица1[[#This Row],[Коротка назва будівлі]]="","",Таблица1[[#This Row],[Коротка назва будівлі]])</f>
        <v/>
      </c>
      <c r="C182" s="127" t="str">
        <f>IF(Таблица1[[#This Row],[Категорія будівлі]]="","",Таблица1[[#This Row],[Категорія будівлі]])</f>
        <v/>
      </c>
      <c r="D182" s="128" t="str">
        <f>IF(Таблица1[[#This Row],[Джерело теплозабезпечення]]="","",Таблица1[[#This Row],[Джерело теплозабезпечення]])</f>
        <v/>
      </c>
      <c r="E182" s="21"/>
      <c r="F18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2" s="20"/>
      <c r="I182" s="21"/>
      <c r="J18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2" s="20"/>
      <c r="M182" s="21"/>
      <c r="N18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2" s="27"/>
      <c r="S18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2" s="72"/>
      <c r="U18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2" s="29"/>
      <c r="W18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3" spans="1:23">
      <c r="A183" s="126">
        <f>Таблица1[[#This Row],[№ ]]</f>
        <v>180</v>
      </c>
      <c r="B183" s="127" t="str">
        <f>IF(Таблица1[[#This Row],[Коротка назва будівлі]]="","",Таблица1[[#This Row],[Коротка назва будівлі]])</f>
        <v/>
      </c>
      <c r="C183" s="127" t="str">
        <f>IF(Таблица1[[#This Row],[Категорія будівлі]]="","",Таблица1[[#This Row],[Категорія будівлі]])</f>
        <v/>
      </c>
      <c r="D183" s="128" t="str">
        <f>IF(Таблица1[[#This Row],[Джерело теплозабезпечення]]="","",Таблица1[[#This Row],[Джерело теплозабезпечення]])</f>
        <v/>
      </c>
      <c r="E183" s="21"/>
      <c r="F18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3" s="20"/>
      <c r="I183" s="21"/>
      <c r="J18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3" s="20"/>
      <c r="M183" s="21"/>
      <c r="N18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3" s="27"/>
      <c r="S18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3" s="72"/>
      <c r="U18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3" s="29"/>
      <c r="W18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4" spans="1:23">
      <c r="A184" s="126">
        <f>Таблица1[[#This Row],[№ ]]</f>
        <v>181</v>
      </c>
      <c r="B184" s="127" t="str">
        <f>IF(Таблица1[[#This Row],[Коротка назва будівлі]]="","",Таблица1[[#This Row],[Коротка назва будівлі]])</f>
        <v/>
      </c>
      <c r="C184" s="127" t="str">
        <f>IF(Таблица1[[#This Row],[Категорія будівлі]]="","",Таблица1[[#This Row],[Категорія будівлі]])</f>
        <v/>
      </c>
      <c r="D184" s="128" t="str">
        <f>IF(Таблица1[[#This Row],[Джерело теплозабезпечення]]="","",Таблица1[[#This Row],[Джерело теплозабезпечення]])</f>
        <v/>
      </c>
      <c r="E184" s="21"/>
      <c r="F18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4" s="20"/>
      <c r="I184" s="21"/>
      <c r="J18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4" s="20"/>
      <c r="M184" s="21"/>
      <c r="N18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4" s="27"/>
      <c r="S18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4" s="72"/>
      <c r="U18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4" s="29"/>
      <c r="W18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5" spans="1:23">
      <c r="A185" s="126">
        <f>Таблица1[[#This Row],[№ ]]</f>
        <v>182</v>
      </c>
      <c r="B185" s="127" t="str">
        <f>IF(Таблица1[[#This Row],[Коротка назва будівлі]]="","",Таблица1[[#This Row],[Коротка назва будівлі]])</f>
        <v/>
      </c>
      <c r="C185" s="127" t="str">
        <f>IF(Таблица1[[#This Row],[Категорія будівлі]]="","",Таблица1[[#This Row],[Категорія будівлі]])</f>
        <v/>
      </c>
      <c r="D185" s="128" t="str">
        <f>IF(Таблица1[[#This Row],[Джерело теплозабезпечення]]="","",Таблица1[[#This Row],[Джерело теплозабезпечення]])</f>
        <v/>
      </c>
      <c r="E185" s="21"/>
      <c r="F18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5" s="20"/>
      <c r="I185" s="21"/>
      <c r="J18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5" s="20"/>
      <c r="M185" s="21"/>
      <c r="N18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5" s="27"/>
      <c r="S18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5" s="72"/>
      <c r="U18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5" s="29"/>
      <c r="W18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6" spans="1:23">
      <c r="A186" s="126">
        <f>Таблица1[[#This Row],[№ ]]</f>
        <v>183</v>
      </c>
      <c r="B186" s="127" t="str">
        <f>IF(Таблица1[[#This Row],[Коротка назва будівлі]]="","",Таблица1[[#This Row],[Коротка назва будівлі]])</f>
        <v/>
      </c>
      <c r="C186" s="127" t="str">
        <f>IF(Таблица1[[#This Row],[Категорія будівлі]]="","",Таблица1[[#This Row],[Категорія будівлі]])</f>
        <v/>
      </c>
      <c r="D186" s="128" t="str">
        <f>IF(Таблица1[[#This Row],[Джерело теплозабезпечення]]="","",Таблица1[[#This Row],[Джерело теплозабезпечення]])</f>
        <v/>
      </c>
      <c r="E186" s="21"/>
      <c r="F18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6" s="20"/>
      <c r="I186" s="21"/>
      <c r="J18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6" s="20"/>
      <c r="M186" s="21"/>
      <c r="N18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6" s="27"/>
      <c r="S18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6" s="72"/>
      <c r="U18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6" s="29"/>
      <c r="W18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7" spans="1:23">
      <c r="A187" s="126">
        <f>Таблица1[[#This Row],[№ ]]</f>
        <v>184</v>
      </c>
      <c r="B187" s="127" t="str">
        <f>IF(Таблица1[[#This Row],[Коротка назва будівлі]]="","",Таблица1[[#This Row],[Коротка назва будівлі]])</f>
        <v/>
      </c>
      <c r="C187" s="127" t="str">
        <f>IF(Таблица1[[#This Row],[Категорія будівлі]]="","",Таблица1[[#This Row],[Категорія будівлі]])</f>
        <v/>
      </c>
      <c r="D187" s="128" t="str">
        <f>IF(Таблица1[[#This Row],[Джерело теплозабезпечення]]="","",Таблица1[[#This Row],[Джерело теплозабезпечення]])</f>
        <v/>
      </c>
      <c r="E187" s="21"/>
      <c r="F18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7" s="20"/>
      <c r="I187" s="21"/>
      <c r="J18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7" s="20"/>
      <c r="M187" s="21"/>
      <c r="N18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7" s="27"/>
      <c r="S18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7" s="72"/>
      <c r="U18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7" s="29"/>
      <c r="W18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8" spans="1:23">
      <c r="A188" s="126">
        <f>Таблица1[[#This Row],[№ ]]</f>
        <v>185</v>
      </c>
      <c r="B188" s="127" t="str">
        <f>IF(Таблица1[[#This Row],[Коротка назва будівлі]]="","",Таблица1[[#This Row],[Коротка назва будівлі]])</f>
        <v/>
      </c>
      <c r="C188" s="127" t="str">
        <f>IF(Таблица1[[#This Row],[Категорія будівлі]]="","",Таблица1[[#This Row],[Категорія будівлі]])</f>
        <v/>
      </c>
      <c r="D188" s="128" t="str">
        <f>IF(Таблица1[[#This Row],[Джерело теплозабезпечення]]="","",Таблица1[[#This Row],[Джерело теплозабезпечення]])</f>
        <v/>
      </c>
      <c r="E188" s="21"/>
      <c r="F18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8" s="20"/>
      <c r="I188" s="21"/>
      <c r="J18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8" s="20"/>
      <c r="M188" s="21"/>
      <c r="N18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8" s="27"/>
      <c r="S18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8" s="72"/>
      <c r="U18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8" s="29"/>
      <c r="W18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89" spans="1:23">
      <c r="A189" s="126">
        <f>Таблица1[[#This Row],[№ ]]</f>
        <v>186</v>
      </c>
      <c r="B189" s="127" t="str">
        <f>IF(Таблица1[[#This Row],[Коротка назва будівлі]]="","",Таблица1[[#This Row],[Коротка назва будівлі]])</f>
        <v/>
      </c>
      <c r="C189" s="127" t="str">
        <f>IF(Таблица1[[#This Row],[Категорія будівлі]]="","",Таблица1[[#This Row],[Категорія будівлі]])</f>
        <v/>
      </c>
      <c r="D189" s="128" t="str">
        <f>IF(Таблица1[[#This Row],[Джерело теплозабезпечення]]="","",Таблица1[[#This Row],[Джерело теплозабезпечення]])</f>
        <v/>
      </c>
      <c r="E189" s="21"/>
      <c r="F18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8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89" s="20"/>
      <c r="I189" s="21"/>
      <c r="J18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8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89" s="20"/>
      <c r="M189" s="21"/>
      <c r="N18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8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8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8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89" s="27"/>
      <c r="S18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89" s="72"/>
      <c r="U18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89" s="29"/>
      <c r="W18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0" spans="1:23">
      <c r="A190" s="126">
        <f>Таблица1[[#This Row],[№ ]]</f>
        <v>187</v>
      </c>
      <c r="B190" s="127" t="str">
        <f>IF(Таблица1[[#This Row],[Коротка назва будівлі]]="","",Таблица1[[#This Row],[Коротка назва будівлі]])</f>
        <v/>
      </c>
      <c r="C190" s="127" t="str">
        <f>IF(Таблица1[[#This Row],[Категорія будівлі]]="","",Таблица1[[#This Row],[Категорія будівлі]])</f>
        <v/>
      </c>
      <c r="D190" s="128" t="str">
        <f>IF(Таблица1[[#This Row],[Джерело теплозабезпечення]]="","",Таблица1[[#This Row],[Джерело теплозабезпечення]])</f>
        <v/>
      </c>
      <c r="E190" s="21"/>
      <c r="F19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0" s="20"/>
      <c r="I190" s="21"/>
      <c r="J19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0" s="20"/>
      <c r="M190" s="21"/>
      <c r="N19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0" s="27"/>
      <c r="S19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0" s="72"/>
      <c r="U19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0" s="29"/>
      <c r="W19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1" spans="1:23">
      <c r="A191" s="126">
        <f>Таблица1[[#This Row],[№ ]]</f>
        <v>188</v>
      </c>
      <c r="B191" s="127" t="str">
        <f>IF(Таблица1[[#This Row],[Коротка назва будівлі]]="","",Таблица1[[#This Row],[Коротка назва будівлі]])</f>
        <v/>
      </c>
      <c r="C191" s="127" t="str">
        <f>IF(Таблица1[[#This Row],[Категорія будівлі]]="","",Таблица1[[#This Row],[Категорія будівлі]])</f>
        <v/>
      </c>
      <c r="D191" s="128" t="str">
        <f>IF(Таблица1[[#This Row],[Джерело теплозабезпечення]]="","",Таблица1[[#This Row],[Джерело теплозабезпечення]])</f>
        <v/>
      </c>
      <c r="E191" s="21"/>
      <c r="F19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1" s="20"/>
      <c r="I191" s="21"/>
      <c r="J19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1" s="20"/>
      <c r="M191" s="21"/>
      <c r="N19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1" s="27"/>
      <c r="S19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1" s="72"/>
      <c r="U19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1" s="29"/>
      <c r="W19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2" spans="1:23">
      <c r="A192" s="126">
        <f>Таблица1[[#This Row],[№ ]]</f>
        <v>189</v>
      </c>
      <c r="B192" s="127" t="str">
        <f>IF(Таблица1[[#This Row],[Коротка назва будівлі]]="","",Таблица1[[#This Row],[Коротка назва будівлі]])</f>
        <v/>
      </c>
      <c r="C192" s="127" t="str">
        <f>IF(Таблица1[[#This Row],[Категорія будівлі]]="","",Таблица1[[#This Row],[Категорія будівлі]])</f>
        <v/>
      </c>
      <c r="D192" s="128" t="str">
        <f>IF(Таблица1[[#This Row],[Джерело теплозабезпечення]]="","",Таблица1[[#This Row],[Джерело теплозабезпечення]])</f>
        <v/>
      </c>
      <c r="E192" s="21"/>
      <c r="F19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2" s="20"/>
      <c r="I192" s="21"/>
      <c r="J19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2" s="20"/>
      <c r="M192" s="21"/>
      <c r="N19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2" s="27"/>
      <c r="S19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2" s="72"/>
      <c r="U19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2" s="29"/>
      <c r="W19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3" spans="1:23">
      <c r="A193" s="126">
        <f>Таблица1[[#This Row],[№ ]]</f>
        <v>190</v>
      </c>
      <c r="B193" s="127" t="str">
        <f>IF(Таблица1[[#This Row],[Коротка назва будівлі]]="","",Таблица1[[#This Row],[Коротка назва будівлі]])</f>
        <v/>
      </c>
      <c r="C193" s="127" t="str">
        <f>IF(Таблица1[[#This Row],[Категорія будівлі]]="","",Таблица1[[#This Row],[Категорія будівлі]])</f>
        <v/>
      </c>
      <c r="D193" s="128" t="str">
        <f>IF(Таблица1[[#This Row],[Джерело теплозабезпечення]]="","",Таблица1[[#This Row],[Джерело теплозабезпечення]])</f>
        <v/>
      </c>
      <c r="E193" s="21"/>
      <c r="F19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3" s="20"/>
      <c r="I193" s="21"/>
      <c r="J19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3" s="20"/>
      <c r="M193" s="21"/>
      <c r="N19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3" s="27"/>
      <c r="S19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3" s="72"/>
      <c r="U19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3" s="29"/>
      <c r="W19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4" spans="1:23">
      <c r="A194" s="126">
        <f>Таблица1[[#This Row],[№ ]]</f>
        <v>191</v>
      </c>
      <c r="B194" s="127" t="str">
        <f>IF(Таблица1[[#This Row],[Коротка назва будівлі]]="","",Таблица1[[#This Row],[Коротка назва будівлі]])</f>
        <v/>
      </c>
      <c r="C194" s="127" t="str">
        <f>IF(Таблица1[[#This Row],[Категорія будівлі]]="","",Таблица1[[#This Row],[Категорія будівлі]])</f>
        <v/>
      </c>
      <c r="D194" s="128" t="str">
        <f>IF(Таблица1[[#This Row],[Джерело теплозабезпечення]]="","",Таблица1[[#This Row],[Джерело теплозабезпечення]])</f>
        <v/>
      </c>
      <c r="E194" s="21"/>
      <c r="F194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4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4" s="20"/>
      <c r="I194" s="21"/>
      <c r="J194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4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4" s="20"/>
      <c r="M194" s="21"/>
      <c r="N194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4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4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4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4" s="27"/>
      <c r="S194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4" s="72"/>
      <c r="U194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4" s="29"/>
      <c r="W194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5" spans="1:23">
      <c r="A195" s="126">
        <f>Таблица1[[#This Row],[№ ]]</f>
        <v>192</v>
      </c>
      <c r="B195" s="127" t="str">
        <f>IF(Таблица1[[#This Row],[Коротка назва будівлі]]="","",Таблица1[[#This Row],[Коротка назва будівлі]])</f>
        <v/>
      </c>
      <c r="C195" s="127" t="str">
        <f>IF(Таблица1[[#This Row],[Категорія будівлі]]="","",Таблица1[[#This Row],[Категорія будівлі]])</f>
        <v/>
      </c>
      <c r="D195" s="128" t="str">
        <f>IF(Таблица1[[#This Row],[Джерело теплозабезпечення]]="","",Таблица1[[#This Row],[Джерело теплозабезпечення]])</f>
        <v/>
      </c>
      <c r="E195" s="21"/>
      <c r="F195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5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5" s="20"/>
      <c r="I195" s="21"/>
      <c r="J195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5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5" s="20"/>
      <c r="M195" s="21"/>
      <c r="N195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5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5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5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5" s="27"/>
      <c r="S195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5" s="72"/>
      <c r="U195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5" s="29"/>
      <c r="W195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6" spans="1:23">
      <c r="A196" s="126">
        <f>Таблица1[[#This Row],[№ ]]</f>
        <v>193</v>
      </c>
      <c r="B196" s="127" t="str">
        <f>IF(Таблица1[[#This Row],[Коротка назва будівлі]]="","",Таблица1[[#This Row],[Коротка назва будівлі]])</f>
        <v/>
      </c>
      <c r="C196" s="127" t="str">
        <f>IF(Таблица1[[#This Row],[Категорія будівлі]]="","",Таблица1[[#This Row],[Категорія будівлі]])</f>
        <v/>
      </c>
      <c r="D196" s="128" t="str">
        <f>IF(Таблица1[[#This Row],[Джерело теплозабезпечення]]="","",Таблица1[[#This Row],[Джерело теплозабезпечення]])</f>
        <v/>
      </c>
      <c r="E196" s="21"/>
      <c r="F196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6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6" s="20"/>
      <c r="I196" s="21"/>
      <c r="J196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6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6" s="20"/>
      <c r="M196" s="21"/>
      <c r="N196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6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6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6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6" s="27"/>
      <c r="S196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6" s="72"/>
      <c r="U196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6" s="29"/>
      <c r="W196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7" spans="1:23">
      <c r="A197" s="126">
        <f>Таблица1[[#This Row],[№ ]]</f>
        <v>194</v>
      </c>
      <c r="B197" s="127" t="str">
        <f>IF(Таблица1[[#This Row],[Коротка назва будівлі]]="","",Таблица1[[#This Row],[Коротка назва будівлі]])</f>
        <v/>
      </c>
      <c r="C197" s="127" t="str">
        <f>IF(Таблица1[[#This Row],[Категорія будівлі]]="","",Таблица1[[#This Row],[Категорія будівлі]])</f>
        <v/>
      </c>
      <c r="D197" s="128" t="str">
        <f>IF(Таблица1[[#This Row],[Джерело теплозабезпечення]]="","",Таблица1[[#This Row],[Джерело теплозабезпечення]])</f>
        <v/>
      </c>
      <c r="E197" s="21"/>
      <c r="F197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7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7" s="20"/>
      <c r="I197" s="21"/>
      <c r="J197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7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7" s="20"/>
      <c r="M197" s="21"/>
      <c r="N197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7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7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7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7" s="27"/>
      <c r="S197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7" s="72"/>
      <c r="U197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7" s="29"/>
      <c r="W197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8" spans="1:23">
      <c r="A198" s="126">
        <f>Таблица1[[#This Row],[№ ]]</f>
        <v>195</v>
      </c>
      <c r="B198" s="127" t="str">
        <f>IF(Таблица1[[#This Row],[Коротка назва будівлі]]="","",Таблица1[[#This Row],[Коротка назва будівлі]])</f>
        <v/>
      </c>
      <c r="C198" s="127" t="str">
        <f>IF(Таблица1[[#This Row],[Категорія будівлі]]="","",Таблица1[[#This Row],[Категорія будівлі]])</f>
        <v/>
      </c>
      <c r="D198" s="128" t="str">
        <f>IF(Таблица1[[#This Row],[Джерело теплозабезпечення]]="","",Таблица1[[#This Row],[Джерело теплозабезпечення]])</f>
        <v/>
      </c>
      <c r="E198" s="21"/>
      <c r="F198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8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8" s="20"/>
      <c r="I198" s="21"/>
      <c r="J198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8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8" s="20"/>
      <c r="M198" s="21"/>
      <c r="N198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8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8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8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8" s="27"/>
      <c r="S198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8" s="72"/>
      <c r="U198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8" s="29"/>
      <c r="W198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199" spans="1:23">
      <c r="A199" s="126">
        <f>Таблица1[[#This Row],[№ ]]</f>
        <v>196</v>
      </c>
      <c r="B199" s="127" t="str">
        <f>IF(Таблица1[[#This Row],[Коротка назва будівлі]]="","",Таблица1[[#This Row],[Коротка назва будівлі]])</f>
        <v/>
      </c>
      <c r="C199" s="127" t="str">
        <f>IF(Таблица1[[#This Row],[Категорія будівлі]]="","",Таблица1[[#This Row],[Категорія будівлі]])</f>
        <v/>
      </c>
      <c r="D199" s="128" t="str">
        <f>IF(Таблица1[[#This Row],[Джерело теплозабезпечення]]="","",Таблица1[[#This Row],[Джерело теплозабезпечення]])</f>
        <v/>
      </c>
      <c r="E199" s="21"/>
      <c r="F199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199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199" s="20"/>
      <c r="I199" s="21"/>
      <c r="J199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199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199" s="20"/>
      <c r="M199" s="21"/>
      <c r="N199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199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199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199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199" s="27"/>
      <c r="S199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199" s="72"/>
      <c r="U199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199" s="29"/>
      <c r="W199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00" spans="1:23">
      <c r="A200" s="126">
        <f>Таблица1[[#This Row],[№ ]]</f>
        <v>197</v>
      </c>
      <c r="B200" s="127" t="str">
        <f>IF(Таблица1[[#This Row],[Коротка назва будівлі]]="","",Таблица1[[#This Row],[Коротка назва будівлі]])</f>
        <v/>
      </c>
      <c r="C200" s="127" t="str">
        <f>IF(Таблица1[[#This Row],[Категорія будівлі]]="","",Таблица1[[#This Row],[Категорія будівлі]])</f>
        <v/>
      </c>
      <c r="D200" s="128" t="str">
        <f>IF(Таблица1[[#This Row],[Джерело теплозабезпечення]]="","",Таблица1[[#This Row],[Джерело теплозабезпечення]])</f>
        <v/>
      </c>
      <c r="E200" s="21"/>
      <c r="F200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00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00" s="20"/>
      <c r="I200" s="21"/>
      <c r="J200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00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00" s="20"/>
      <c r="M200" s="21"/>
      <c r="N200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00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00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00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00" s="27"/>
      <c r="S200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00" s="72"/>
      <c r="U200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00" s="29"/>
      <c r="W200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01" spans="1:23">
      <c r="A201" s="126">
        <f>Таблица1[[#This Row],[№ ]]</f>
        <v>198</v>
      </c>
      <c r="B201" s="127" t="str">
        <f>IF(Таблица1[[#This Row],[Коротка назва будівлі]]="","",Таблица1[[#This Row],[Коротка назва будівлі]])</f>
        <v/>
      </c>
      <c r="C201" s="127" t="str">
        <f>IF(Таблица1[[#This Row],[Категорія будівлі]]="","",Таблица1[[#This Row],[Категорія будівлі]])</f>
        <v/>
      </c>
      <c r="D201" s="128" t="str">
        <f>IF(Таблица1[[#This Row],[Джерело теплозабезпечення]]="","",Таблица1[[#This Row],[Джерело теплозабезпечення]])</f>
        <v/>
      </c>
      <c r="E201" s="21"/>
      <c r="F201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01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01" s="20"/>
      <c r="I201" s="21"/>
      <c r="J201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01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01" s="20"/>
      <c r="M201" s="21"/>
      <c r="N201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01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01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01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01" s="27"/>
      <c r="S201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01" s="72"/>
      <c r="U201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01" s="29"/>
      <c r="W201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02" spans="1:23">
      <c r="A202" s="126">
        <f>Таблица1[[#This Row],[№ ]]</f>
        <v>199</v>
      </c>
      <c r="B202" s="127" t="str">
        <f>IF(Таблица1[[#This Row],[Коротка назва будівлі]]="","",Таблица1[[#This Row],[Коротка назва будівлі]])</f>
        <v/>
      </c>
      <c r="C202" s="127" t="str">
        <f>IF(Таблица1[[#This Row],[Категорія будівлі]]="","",Таблица1[[#This Row],[Категорія будівлі]])</f>
        <v/>
      </c>
      <c r="D202" s="128" t="str">
        <f>IF(Таблица1[[#This Row],[Джерело теплозабезпечення]]="","",Таблица1[[#This Row],[Джерело теплозабезпечення]])</f>
        <v/>
      </c>
      <c r="E202" s="21"/>
      <c r="F202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02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02" s="20"/>
      <c r="I202" s="21"/>
      <c r="J202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02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02" s="20"/>
      <c r="M202" s="21"/>
      <c r="N202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02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02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02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02" s="27"/>
      <c r="S202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02" s="72"/>
      <c r="U202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02" s="29"/>
      <c r="W202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03" spans="1:23">
      <c r="A203" s="126">
        <f>Таблица1[[#This Row],[№ ]]</f>
        <v>200</v>
      </c>
      <c r="B203" s="127" t="str">
        <f>IF(Таблица1[[#This Row],[Коротка назва будівлі]]="","",Таблица1[[#This Row],[Коротка назва будівлі]])</f>
        <v/>
      </c>
      <c r="C203" s="127" t="str">
        <f>IF(Таблица1[[#This Row],[Категорія будівлі]]="","",Таблица1[[#This Row],[Категорія будівлі]])</f>
        <v/>
      </c>
      <c r="D203" s="128" t="str">
        <f>IF(Таблица1[[#This Row],[Джерело теплозабезпечення]]="","",Таблица1[[#This Row],[Джерело теплозабезпечення]])</f>
        <v/>
      </c>
      <c r="E203" s="21"/>
      <c r="F203" s="22" t="str">
        <f>IF(Таблица2021[[#This Row],[Джерело теплозабезпечення №1]]=$AT$4,$AU$4,IF(Таблица2021[[#This Row],[Джерело теплозабезпечення №1]]=$AT$5,$AU$5,IF(Таблица2021[[#This Row],[Джерело теплозабезпечення №1]]=$AT$11,$AU$11,IF(Таблица2021[[#This Row],[Джерело теплозабезпечення №1]]=$AT$12,$AU$12,IF(Таблица2021[[#This Row],[Джерело теплозабезпечення №1]]=$AT$13,$AU$13,$AU$6)))))</f>
        <v>кг</v>
      </c>
      <c r="G203" s="23">
        <f>IF(Таблица2021[[#This Row],[Джерело теплозабезпечення №1]]=$AT$4,Таблица2021[[#This Row],[Споживання теплової енергії]]*$AW$4,IF(Таблица2021[[#This Row],[Джерело теплозабезпечення №1]]=$AT$5,Таблица2021[[#This Row],[Споживання теплової енергії]]*$AW$5,IF(Таблица2021[[#This Row],[Джерело теплозабезпечення №1]]=$AT$6,Таблица2021[[#This Row],[Споживання теплової енергії]]*$AW$6,IF(Таблица2021[[#This Row],[Джерело теплозабезпечення №1]]=$AT$7,Таблица2021[[#This Row],[Споживання теплової енергії]]*$AW$7,IF(Таблица2021[[#This Row],[Джерело теплозабезпечення №1]]=$AT$8,Таблица2021[[#This Row],[Споживання теплової енергії]]*$AW$8,IF(Таблица2021[[#This Row],[Джерело теплозабезпечення №1]]=$AT$9,Таблица2021[[#This Row],[Споживання теплової енергії]]*$AW$9,IF(Таблица2021[[#This Row],[Джерело теплозабезпечення №1]]=$AT$10,Таблица2021[[#This Row],[Споживання теплової енергії]]*$AW$10,IF(Таблица2021[[#This Row],[Джерело теплозабезпечення №1]]=$AT$11,Таблица2021[[#This Row],[Споживання теплової енергії]]*$AW$11,IF(Таблица2021[[#This Row],[Джерело теплозабезпечення №1]]=$AT$12,Таблица2021[[#This Row],[Споживання теплової енергії]]*$AW$12,Таблица2021[[#This Row],[Споживання теплової енергії]]*$AW$13)))))))))</f>
        <v>0</v>
      </c>
      <c r="H203" s="20"/>
      <c r="I203" s="21"/>
      <c r="J203" s="22" t="str">
        <f>IF(Таблица2021[[#This Row],[Джерело теплозабезпечення №2]]=$AT$4,$AU$4,IF(Таблица2021[[#This Row],[Джерело теплозабезпечення №2]]=$AT$5,$AU$5,IF(Таблица2021[[#This Row],[Джерело теплозабезпечення №2]]=$AT$11,$AU$11,IF(Таблица2021[[#This Row],[Джерело теплозабезпечення №2]]=$AT$12,$AU$12,IF(Таблица2021[[#This Row],[Джерело теплозабезпечення №2]]=$AT$13,$AU$13,$AU$6)))))</f>
        <v>кг</v>
      </c>
      <c r="K203" s="23">
        <f>IF(Таблица2021[[#This Row],[Джерело теплозабезпечення №2]]=$AT$4,Таблица2021[[#This Row],[Споживання теплової енергії  ]]*$AW$4,IF(Таблица2021[[#This Row],[Джерело теплозабезпечення №2]]=$AT$5,Таблица2021[[#This Row],[Споживання теплової енергії  ]]*$AW$5,IF(Таблица2021[[#This Row],[Джерело теплозабезпечення №2]]=$AT$6,Таблица2021[[#This Row],[Споживання теплової енергії  ]]*$AW$6,IF(Таблица2021[[#This Row],[Джерело теплозабезпечення №2]]=$AT$7,Таблица2021[[#This Row],[Споживання теплової енергії  ]]*$AW$7,IF(Таблица2021[[#This Row],[Джерело теплозабезпечення №2]]=$AT$8,Таблица2021[[#This Row],[Споживання теплової енергії  ]]*$AW$8,IF(Таблица2021[[#This Row],[Джерело теплозабезпечення №2]]=$AT$9,Таблица2021[[#This Row],[Споживання теплової енергії  ]]*$AW$9,IF(Таблица2021[[#This Row],[Джерело теплозабезпечення №2]]=$AT$10,Таблица2021[[#This Row],[Споживання теплової енергії  ]]*$AW$10,IF(Таблица2021[[#This Row],[Джерело теплозабезпечення №2]]=$AT$11,Таблица2021[[#This Row],[Споживання теплової енергії  ]]*$AW$11,IF(Таблица2021[[#This Row],[Джерело теплозабезпечення №2]]=$AT$12,Таблица2021[[#This Row],[Споживання теплової енергії  ]]*$AW$12,Таблица2021[[#This Row],[Споживання теплової енергії  ]]*$AW$13)))))))))</f>
        <v>0</v>
      </c>
      <c r="L203" s="20"/>
      <c r="M203" s="21"/>
      <c r="N203" s="22" t="str">
        <f>IF(Таблица2021[[#This Row],[Джерело теплозабезпечення №3]]=$AT$4,$AU$4,IF(Таблица2021[[#This Row],[Джерело теплозабезпечення №3]]=$AT$5,$AU$5,IF(Таблица2021[[#This Row],[Джерело теплозабезпечення №3]]=$AT$11,$AU$11,IF(Таблица2021[[#This Row],[Джерело теплозабезпечення №3]]=$AT$12,$AU$12,IF(Таблица2021[[#This Row],[Джерело теплозабезпечення №3]]=$AT$13,$AU$13,$AU$6)))))</f>
        <v>кг</v>
      </c>
      <c r="O203" s="23">
        <f>IF(Таблица2021[[#This Row],[Джерело теплозабезпечення №3]]=$AT$4,Таблица2021[[#This Row],[Споживання теплової енергії   ]]*$AW$4,IF(Таблица2021[[#This Row],[Джерело теплозабезпечення №3]]=$AT$5,Таблица2021[[#This Row],[Споживання теплової енергії   ]]*$AW$5,IF(Таблица2021[[#This Row],[Джерело теплозабезпечення №3]]=$AT$6,Таблица2021[[#This Row],[Споживання теплової енергії   ]]*$AW$6,IF(Таблица2021[[#This Row],[Джерело теплозабезпечення №3]]=$AT$7,Таблица2021[[#This Row],[Споживання теплової енергії   ]]*$AW$7,IF(Таблица2021[[#This Row],[Джерело теплозабезпечення №3]]=$AT$8,Таблица2021[[#This Row],[Споживання теплової енергії   ]]*$AW$8,IF(Таблица2021[[#This Row],[Джерело теплозабезпечення №3]]=$AT$9,Таблица2021[[#This Row],[Споживання теплової енергії   ]]*$AW$9,IF(Таблица2021[[#This Row],[Джерело теплозабезпечення №3]]=$AT$10,Таблица2021[[#This Row],[Споживання теплової енергії   ]]*$AW$10,IF(Таблица2021[[#This Row],[Джерело теплозабезпечення №3]]=$AT$11,Таблица2021[[#This Row],[Споживання теплової енергії   ]]*$AW$11,IF(Таблица2021[[#This Row],[Джерело теплозабезпечення №3]]=$AT$12,Таблица2021[[#This Row],[Споживання теплової енергії   ]]*$AW$12,Таблица2021[[#This Row],[Споживання теплової енергії   ]]*$AW$13)))))))))</f>
        <v>0</v>
      </c>
      <c r="P203" s="23">
        <f>Таблица2021[[#This Row],[Споживання теплової енергії, кВт∙год]]+Таблица2021[[#This Row],[Споживання теплової енергії , кВт∙год]]+Таблица2021[[#This Row],[Споживання теплової енергії, кВт∙год  ]]</f>
        <v>0</v>
      </c>
      <c r="Q203" s="71">
        <f>IFERROR(Таблица2021[[#This Row],[Сумарне споживання теплової енергії, кВт∙год]]/INDEX(Таблица1[],MATCH(Таблица2021[[#This Row],[№ будівлі]],Таблица1[[№ ]],0),10),)</f>
        <v>0</v>
      </c>
      <c r="R203" s="27"/>
      <c r="S203" s="71">
        <f>IFERROR(Таблица2021[[#This Row],[Споживання електричної енергії, кВт∙год]]/INDEX(Таблица1[],MATCH(Таблица2021[[#This Row],[№ будівлі]],Таблица1[[№ ]],0),10),)</f>
        <v>0</v>
      </c>
      <c r="T203" s="72"/>
      <c r="U203" s="24">
        <f>IFERROR(Таблица2021[[#This Row],[Витрата коштів на теплову енергію за рік (тис. грн) 
(згідно бухгалтерських платіжок)]]/Таблица2021[[#This Row],[Споживання теплової енергії, кВт∙год]]*1000,0)</f>
        <v>0</v>
      </c>
      <c r="V203" s="29"/>
      <c r="W203" s="30">
        <f>IFERROR(Таблица2021[[#This Row],[Витрата коштів на електричну енергію за рік (тис. грн) 
(згідно бухгалтерських платіжок)]]/#REF!*1000,)</f>
        <v>0</v>
      </c>
    </row>
    <row r="204" spans="1:23">
      <c r="A204" s="78"/>
      <c r="B204" s="79"/>
      <c r="C204" s="79"/>
      <c r="D204" s="80"/>
      <c r="E204" s="81"/>
      <c r="F204" s="82"/>
      <c r="G204" s="83"/>
      <c r="H204" s="84"/>
      <c r="I204" s="83"/>
      <c r="J204" s="82"/>
      <c r="K204" s="83"/>
      <c r="L204" s="84"/>
      <c r="M204" s="83"/>
      <c r="N204" s="82"/>
      <c r="O204" s="83"/>
      <c r="P204" s="89">
        <f>SUBTOTAL(109,Таблица2021[Сумарне споживання теплової енергії, кВт∙год])</f>
        <v>6221823</v>
      </c>
      <c r="Q204" s="98">
        <f>AVERAGEIF(Таблица2021[Питоме споживання теплової енергії, кВт∙год/м2],"&gt;0",Таблица2021[Питоме споживання теплової енергії, кВт∙год/м2])</f>
        <v>208.02036462639089</v>
      </c>
      <c r="R204" s="89">
        <f>SUBTOTAL(109,Таблица2021[Споживання електричної енергії, кВт∙год])</f>
        <v>295982</v>
      </c>
      <c r="S204" s="98">
        <f>AVERAGEIF(Таблица2021[Питоме споживання електричної енергії, кВт∙год/м2],"&gt;0",Таблица2021[Питоме споживання електричної енергії, кВт∙год/м2])</f>
        <v>14.165787208359061</v>
      </c>
      <c r="T204" s="85"/>
      <c r="U204" s="86"/>
      <c r="V204" s="87"/>
      <c r="W204" s="88">
        <f>SUBTOTAL(109,Таблица2021[Питома вартість електричної енергії, грн/кВт∙год])</f>
        <v>0</v>
      </c>
    </row>
  </sheetData>
  <conditionalFormatting sqref="Q4:Q203">
    <cfRule type="cellIs" dxfId="276" priority="1" operator="greaterThan">
      <formula>400</formula>
    </cfRule>
  </conditionalFormatting>
  <conditionalFormatting sqref="S4:S203">
    <cfRule type="cellIs" dxfId="275" priority="2" operator="greaterThan">
      <formula>400</formula>
    </cfRule>
  </conditionalFormatting>
  <dataValidations count="10">
    <dataValidation type="custom" errorStyle="warning" allowBlank="1" showInputMessage="1" showErrorMessage="1" errorTitle="Видалити дані?" error="Тариф розраховано автоматично як учереднене річне значення. Ви впевнені, що хочете змінити тариф?" sqref="W6:W203" xr:uid="{0BB8E5A4-4E14-634C-B6EF-8E07238C2CD1}">
      <formula1>#REF!/12</formula1>
    </dataValidation>
    <dataValidation allowBlank="1" showInputMessage="1" showErrorMessage="1" promptTitle="Фактичне споживання" prompt="Фактичне споживання будівлі, визначене за показниками вузла обліку" sqref="M4 I4 E4" xr:uid="{FF666704-D7DC-B44A-914C-9A6ED9EAF44C}"/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sqref="W5 U5:U203" xr:uid="{FF22CF14-B10F-1D45-ACB1-0F328EE604B7}">
      <formula1>#REF!/12</formula1>
    </dataValidation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promptTitle="Розраховано автоматично" prompt="Тариф розраховано автоматично як усереднене річне значення." sqref="U4" xr:uid="{2E8D5A05-1390-F046-A3BA-D484ECA5B900}">
      <formula1>#REF!/12</formula1>
    </dataValidation>
    <dataValidation allowBlank="1" showInputMessage="1" showErrorMessage="1" promptTitle="Розраховано автоматично" prompt="Питоме споживання = споживання / опалювальна площа" sqref="Q4:Q203" xr:uid="{3E3BEAFA-6962-5E46-8515-7CAE0F268C58}"/>
    <dataValidation allowBlank="1" showInputMessage="1" showErrorMessage="1" promptTitle="Розраховано автоматично" prompt="Споживання (кВт год) = фактичне споживання * перевідний коефіцієнт_x000a_Централізоване теплопостачаня, Гкал - 1163_x000a_Природний газ, м3- 9,3_x000a_Вугілля, кг - 6,2_x000a_Деревина, кг - 3,7_x000a_Пелети, кг - 4,7_x000a_Брикети, кг - 4,2_x000a_Щепа, кг - 3,1_x000a_" sqref="K4:K203 O4:P203 G4:G203" xr:uid="{2B69DE39-F1A4-FB41-A3F2-23CDAFC23082}"/>
    <dataValidation allowBlank="1" showInputMessage="1" showErrorMessage="1" promptTitle="heatconsumption kWh" sqref="E3 I3 M3" xr:uid="{81E47008-61A2-9C4F-86D6-3782708E3385}"/>
    <dataValidation type="list" allowBlank="1" showInputMessage="1" showErrorMessage="1" sqref="H4:H203 L4:L203 D4:D203" xr:uid="{295FBCB8-6664-1940-BAB7-C4E8C79B9B38}">
      <formula1>$AT$4:$AT$13</formula1>
    </dataValidation>
    <dataValidation allowBlank="1" showErrorMessage="1" sqref="B4:B203" xr:uid="{1F93AD9D-30C4-3246-A673-B3BD8D7DF6DE}"/>
    <dataValidation allowBlank="1" showErrorMessage="1" prompt="  " sqref="B3" xr:uid="{5C6B51C1-4821-5748-9525-AA2108EF3EE8}"/>
  </dataValidation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03C27-4083-0A49-986E-0B868B593687}">
  <dimension ref="A1:BF204"/>
  <sheetViews>
    <sheetView zoomScale="93" zoomScaleNormal="85" workbookViewId="0">
      <pane ySplit="1" topLeftCell="A2" activePane="bottomLeft" state="frozen"/>
      <selection pane="bottomLeft" activeCell="C1" sqref="C1"/>
    </sheetView>
  </sheetViews>
  <sheetFormatPr defaultColWidth="11.5546875" defaultRowHeight="15" outlineLevelCol="1"/>
  <cols>
    <col min="1" max="1" width="6.6640625" customWidth="1"/>
    <col min="2" max="2" width="18.5546875" customWidth="1"/>
    <col min="3" max="3" width="16" customWidth="1"/>
    <col min="4" max="4" width="27.109375" customWidth="1"/>
    <col min="5" max="5" width="10.33203125" style="14" customWidth="1"/>
    <col min="6" max="6" width="7.6640625" customWidth="1"/>
    <col min="7" max="7" width="12.44140625" customWidth="1"/>
    <col min="8" max="8" width="27.109375" customWidth="1" outlineLevel="1"/>
    <col min="9" max="9" width="10.33203125" style="14" customWidth="1" outlineLevel="1"/>
    <col min="10" max="10" width="7.6640625" customWidth="1" outlineLevel="1"/>
    <col min="11" max="11" width="12.44140625" customWidth="1" outlineLevel="1"/>
    <col min="12" max="12" width="27.109375" customWidth="1" outlineLevel="1"/>
    <col min="13" max="13" width="10.33203125" style="14" customWidth="1" outlineLevel="1"/>
    <col min="14" max="14" width="4.109375" customWidth="1" outlineLevel="1"/>
    <col min="15" max="15" width="12.44140625" customWidth="1" outlineLevel="1"/>
    <col min="16" max="17" width="12.44140625" customWidth="1"/>
    <col min="18" max="19" width="14.6640625" customWidth="1"/>
    <col min="20" max="20" width="15.33203125" customWidth="1"/>
    <col min="21" max="21" width="12.44140625" customWidth="1"/>
    <col min="22" max="22" width="15.109375" customWidth="1"/>
    <col min="25" max="43" width="11.5546875" customWidth="1" outlineLevel="1"/>
    <col min="45" max="45" width="24.5546875" customWidth="1"/>
    <col min="46" max="46" width="36.6640625" customWidth="1"/>
    <col min="48" max="48" width="11.88671875" customWidth="1"/>
  </cols>
  <sheetData>
    <row r="1" spans="1:58">
      <c r="A1" s="14"/>
      <c r="B1" s="122" t="s">
        <v>108</v>
      </c>
      <c r="C1" s="123">
        <v>2022</v>
      </c>
      <c r="D1" s="14"/>
    </row>
    <row r="2" spans="1:58" ht="15.75" thickBot="1">
      <c r="AV2" s="13"/>
      <c r="AW2" s="13" t="s">
        <v>26</v>
      </c>
      <c r="AY2" s="101" t="s">
        <v>109</v>
      </c>
      <c r="AZ2" s="101"/>
      <c r="BA2" s="101"/>
      <c r="BB2" s="101"/>
      <c r="BE2" s="101" t="s">
        <v>110</v>
      </c>
      <c r="BF2" s="100"/>
    </row>
    <row r="3" spans="1:58" ht="90.95" customHeight="1">
      <c r="A3" s="15" t="s">
        <v>111</v>
      </c>
      <c r="B3" s="16" t="s">
        <v>8</v>
      </c>
      <c r="C3" s="16" t="s">
        <v>12</v>
      </c>
      <c r="D3" s="70" t="s">
        <v>112</v>
      </c>
      <c r="E3" s="70" t="s">
        <v>113</v>
      </c>
      <c r="F3" s="69" t="s">
        <v>114</v>
      </c>
      <c r="G3" s="69" t="s">
        <v>115</v>
      </c>
      <c r="H3" s="67" t="s">
        <v>116</v>
      </c>
      <c r="I3" s="67" t="s">
        <v>117</v>
      </c>
      <c r="J3" s="67" t="s">
        <v>118</v>
      </c>
      <c r="K3" s="67" t="s">
        <v>119</v>
      </c>
      <c r="L3" s="68" t="s">
        <v>120</v>
      </c>
      <c r="M3" s="68" t="s">
        <v>121</v>
      </c>
      <c r="N3" s="68" t="s">
        <v>122</v>
      </c>
      <c r="O3" s="68" t="s">
        <v>123</v>
      </c>
      <c r="P3" s="69" t="s">
        <v>124</v>
      </c>
      <c r="Q3" s="69" t="s">
        <v>125</v>
      </c>
      <c r="R3" s="73" t="s">
        <v>126</v>
      </c>
      <c r="S3" s="73" t="s">
        <v>127</v>
      </c>
      <c r="T3" s="74" t="s">
        <v>128</v>
      </c>
      <c r="U3" s="74" t="s">
        <v>129</v>
      </c>
      <c r="V3" s="73" t="s">
        <v>130</v>
      </c>
      <c r="W3" s="73" t="s">
        <v>131</v>
      </c>
      <c r="AS3" s="38" t="s">
        <v>12</v>
      </c>
      <c r="AT3" s="39" t="s">
        <v>16</v>
      </c>
      <c r="AU3" s="39"/>
      <c r="AV3" s="40" t="s">
        <v>26</v>
      </c>
      <c r="AW3" s="40">
        <v>1</v>
      </c>
      <c r="AY3" s="102" t="s">
        <v>8</v>
      </c>
      <c r="AZ3" s="102" t="s">
        <v>132</v>
      </c>
      <c r="BA3" s="102" t="s">
        <v>8</v>
      </c>
      <c r="BB3" s="102" t="s">
        <v>133</v>
      </c>
      <c r="BE3" s="101" t="s">
        <v>16</v>
      </c>
      <c r="BF3" s="102" t="s">
        <v>134</v>
      </c>
    </row>
    <row r="4" spans="1:58">
      <c r="A4" s="126">
        <f>Таблица1[[#This Row],[№ ]]</f>
        <v>1</v>
      </c>
      <c r="B4" s="127" t="str">
        <f>IF(Таблица1[[#This Row],[Коротка назва будівлі]]="","",Таблица1[[#This Row],[Коротка назва будівлі]])</f>
        <v>Ліцей №1</v>
      </c>
      <c r="C4" s="127" t="str">
        <f>IF(Таблица1[[#This Row],[Категорія будівлі]]="","",Таблица1[[#This Row],[Категорія будівлі]])</f>
        <v>школа</v>
      </c>
      <c r="D4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4" s="21"/>
      <c r="F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Гкал</v>
      </c>
      <c r="G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" s="128" t="str">
        <f>IF(Таблица2021[[#This Row],[Джерело теплозабезпечення №2]]="","",Таблица2021[[#This Row],[Джерело теплозабезпечення №2]])</f>
        <v/>
      </c>
      <c r="I4" s="21"/>
      <c r="J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" s="128" t="str">
        <f>IF(Таблица2021[[#This Row],[Джерело теплозабезпечення №3]]="","",Таблица2021[[#This Row],[Джерело теплозабезпечення №3]])</f>
        <v/>
      </c>
      <c r="M4" s="21"/>
      <c r="N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" s="26"/>
      <c r="S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" s="72"/>
      <c r="U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" s="28"/>
      <c r="W4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4" s="41" t="s">
        <v>39</v>
      </c>
      <c r="AT4" s="39" t="s">
        <v>36</v>
      </c>
      <c r="AU4" s="40" t="s">
        <v>40</v>
      </c>
      <c r="AV4" s="40" t="s">
        <v>40</v>
      </c>
      <c r="AW4" s="40">
        <v>1163</v>
      </c>
      <c r="AY4" s="102" t="str">
        <f>INDEX(Таблица2022[Коротка назва будівлі],MATCH(AZ4,$Q$4:$Q$203,0))</f>
        <v>Ліцей №1</v>
      </c>
      <c r="AZ4" s="103">
        <f>LARGE(Таблица2022[Питоме споживання теплової енергії, кВт∙год/м2],1)</f>
        <v>0</v>
      </c>
      <c r="BA4" s="102" t="str">
        <f>INDEX(Таблица2022[Коротка назва будівлі],MATCH(BB4,$S$4:$S$203,0))</f>
        <v>Ліцей №1</v>
      </c>
      <c r="BB4" s="103">
        <f>LARGE(Таблица2022[Питоме споживання електричної енергії, кВт∙год/м2],1)</f>
        <v>0</v>
      </c>
      <c r="BE4" s="39" t="s">
        <v>135</v>
      </c>
      <c r="BF4" s="39">
        <f>SUMIF($D$4:$D$203,$AT$4,$G$4:$G$203)+SUMIF($D$4:$D$203,$AT$11,$G$4:$G$203)+SUMIF($H$4:$H$203,$AT$4,$K$4:$K$203)+SUMIF($H$4:$H$203,$AT$11,$K$4:$K$203)+SUMIF($L$4:$L$203,$AT$4,$O$4:$O$203)+SUMIF($L$4:$L$203,$AT$11,$O$4:$O$203)</f>
        <v>0</v>
      </c>
    </row>
    <row r="5" spans="1:58">
      <c r="A5" s="126">
        <f>Таблица1[[#This Row],[№ ]]</f>
        <v>2</v>
      </c>
      <c r="B5" s="127" t="str">
        <f>IF(Таблица1[[#This Row],[Коротка назва будівлі]]="","",Таблица1[[#This Row],[Коротка назва будівлі]])</f>
        <v>Гімназія №2</v>
      </c>
      <c r="C5" s="127" t="str">
        <f>IF(Таблица1[[#This Row],[Категорія будівлі]]="","",Таблица1[[#This Row],[Категорія будівлі]])</f>
        <v>школа</v>
      </c>
      <c r="D5" s="128" t="str">
        <f>IF(Таблица1[[#This Row],[Джерело теплозабезпечення]]="","",Таблица1[[#This Row],[Джерело теплозабезпечення]])</f>
        <v>Індивідуальне опалення (деревина)</v>
      </c>
      <c r="E5" s="21"/>
      <c r="F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" s="128" t="str">
        <f>IF(Таблица2021[[#This Row],[Джерело теплозабезпечення №2]]="","",Таблица2021[[#This Row],[Джерело теплозабезпечення №2]])</f>
        <v/>
      </c>
      <c r="I5" s="21"/>
      <c r="J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" s="128" t="str">
        <f>IF(Таблица2021[[#This Row],[Джерело теплозабезпечення №3]]="","",Таблица2021[[#This Row],[Джерело теплозабезпечення №3]])</f>
        <v/>
      </c>
      <c r="M5" s="21"/>
      <c r="N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" s="27"/>
      <c r="S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" s="72"/>
      <c r="U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" s="29"/>
      <c r="W5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5" s="42" t="s">
        <v>48</v>
      </c>
      <c r="AT5" s="39" t="s">
        <v>49</v>
      </c>
      <c r="AU5" s="39" t="s">
        <v>50</v>
      </c>
      <c r="AV5" s="40" t="s">
        <v>51</v>
      </c>
      <c r="AW5" s="40">
        <v>9.3000000000000007</v>
      </c>
      <c r="AY5" s="102" t="str">
        <f>INDEX(Таблица2022[Коротка назва будівлі],MATCH(AZ5,$Q$4:$Q$203,0))</f>
        <v>Ліцей №1</v>
      </c>
      <c r="AZ5" s="103">
        <f>LARGE(Таблица2022[Питоме споживання теплової енергії, кВт∙год/м2],2)</f>
        <v>0</v>
      </c>
      <c r="BA5" s="102" t="str">
        <f>INDEX(Таблица2022[Коротка назва будівлі],MATCH(BB5,$S$4:$S$203,0))</f>
        <v>Ліцей №1</v>
      </c>
      <c r="BB5" s="103">
        <f>LARGE(Таблица2022[Питоме споживання електричної енергії, кВт∙год/м2],2)</f>
        <v>0</v>
      </c>
      <c r="BE5" s="39" t="s">
        <v>49</v>
      </c>
      <c r="BF5" s="39">
        <f>SUMIF($D$4:$D$203,$AT$5,$G$4:$G$203)+SUMIF($H$4:$H$203,$AT$5,$K$4:$K$203)+SUMIF($L$4:$L$203,$AT$5,$O$4:$O$203)</f>
        <v>0</v>
      </c>
    </row>
    <row r="6" spans="1:58" ht="25.5">
      <c r="A6" s="126">
        <f>Таблица1[[#This Row],[№ ]]</f>
        <v>3</v>
      </c>
      <c r="B6" s="127" t="str">
        <f>IF(Таблица1[[#This Row],[Коротка назва будівлі]]="","",Таблица1[[#This Row],[Коротка назва будівлі]])</f>
        <v>ЗДО №5</v>
      </c>
      <c r="C6" s="127" t="str">
        <f>IF(Таблица1[[#This Row],[Категорія будівлі]]="","",Таблица1[[#This Row],[Категорія будівлі]])</f>
        <v>дитячий садок</v>
      </c>
      <c r="D6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6" s="21"/>
      <c r="F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м3</v>
      </c>
      <c r="G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" s="128" t="str">
        <f>IF(Таблица2021[[#This Row],[Джерело теплозабезпечення №2]]="","",Таблица2021[[#This Row],[Джерело теплозабезпечення №2]])</f>
        <v/>
      </c>
      <c r="I6" s="21"/>
      <c r="J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" s="128" t="str">
        <f>IF(Таблица2021[[#This Row],[Джерело теплозабезпечення №3]]="","",Таблица2021[[#This Row],[Джерело теплозабезпечення №3]])</f>
        <v/>
      </c>
      <c r="M6" s="21"/>
      <c r="N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" s="27"/>
      <c r="S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" s="72"/>
      <c r="U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" s="29"/>
      <c r="W6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6" s="42" t="s">
        <v>55</v>
      </c>
      <c r="AT6" s="39" t="s">
        <v>57</v>
      </c>
      <c r="AU6" s="39" t="s">
        <v>58</v>
      </c>
      <c r="AV6" s="40" t="s">
        <v>59</v>
      </c>
      <c r="AW6" s="40">
        <v>6.2</v>
      </c>
      <c r="AY6" s="102" t="str">
        <f>INDEX(Таблица2022[Коротка назва будівлі],MATCH(AZ6,$Q$4:$Q$203,0))</f>
        <v>Ліцей №1</v>
      </c>
      <c r="AZ6" s="103">
        <f>LARGE(Таблица2022[Питоме споживання теплової енергії, кВт∙год/м2],3)</f>
        <v>0</v>
      </c>
      <c r="BA6" s="102" t="str">
        <f>INDEX(Таблица2022[Коротка назва будівлі],MATCH(BB6,$S$4:$S$203,0))</f>
        <v>Ліцей №1</v>
      </c>
      <c r="BB6" s="103">
        <f>LARGE(Таблица2022[Питоме споживання електричної енергії, кВт∙год/м2],3)</f>
        <v>0</v>
      </c>
      <c r="BE6" s="39" t="s">
        <v>57</v>
      </c>
      <c r="BF6" s="39">
        <f>SUMIF($D$4:$D$203,$AT$6,$G$4:$G$203)+SUMIF($H$4:$H$203,$AT$6,$K$4:$K$203)+SUMIF($L$4:$L$203,$AT$6,$O$4:$O$203)</f>
        <v>0</v>
      </c>
    </row>
    <row r="7" spans="1:58">
      <c r="A7" s="126">
        <f>Таблица1[[#This Row],[№ ]]</f>
        <v>4</v>
      </c>
      <c r="B7" s="127" t="str">
        <f>IF(Таблица1[[#This Row],[Коротка назва будівлі]]="","",Таблица1[[#This Row],[Коротка назва будівлі]])</f>
        <v>ЦМЛ Х1</v>
      </c>
      <c r="C7" s="127" t="str">
        <f>IF(Таблица1[[#This Row],[Категорія будівлі]]="","",Таблица1[[#This Row],[Категорія будівлі]])</f>
        <v>лікарня</v>
      </c>
      <c r="D7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7" s="21"/>
      <c r="F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Гкал</v>
      </c>
      <c r="G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" s="128" t="str">
        <f>IF(Таблица2021[[#This Row],[Джерело теплозабезпечення №2]]="","",Таблица2021[[#This Row],[Джерело теплозабезпечення №2]])</f>
        <v/>
      </c>
      <c r="I7" s="21"/>
      <c r="J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" s="128" t="str">
        <f>IF(Таблица2021[[#This Row],[Джерело теплозабезпечення №3]]="","",Таблица2021[[#This Row],[Джерело теплозабезпечення №3]])</f>
        <v/>
      </c>
      <c r="M7" s="21"/>
      <c r="N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" s="27"/>
      <c r="S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" s="72"/>
      <c r="U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" s="29"/>
      <c r="W7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7" s="42" t="s">
        <v>70</v>
      </c>
      <c r="AT7" s="39" t="s">
        <v>47</v>
      </c>
      <c r="AU7" s="39" t="s">
        <v>58</v>
      </c>
      <c r="AV7" s="40" t="s">
        <v>71</v>
      </c>
      <c r="AW7" s="40">
        <v>3.7</v>
      </c>
      <c r="AY7" s="102" t="str">
        <f>INDEX(Таблица2022[Коротка назва будівлі],MATCH(AZ7,$Q$4:$Q$203,0))</f>
        <v>Ліцей №1</v>
      </c>
      <c r="AZ7" s="103">
        <f>LARGE(Таблица2022[Питоме споживання теплової енергії, кВт∙год/м2],4)</f>
        <v>0</v>
      </c>
      <c r="BA7" s="102" t="str">
        <f>INDEX(Таблица2022[Коротка назва будівлі],MATCH(BB7,$S$4:$S$203,0))</f>
        <v>Ліцей №1</v>
      </c>
      <c r="BB7" s="103">
        <f>LARGE(Таблица2022[Питоме споживання електричної енергії, кВт∙год/м2],4)</f>
        <v>0</v>
      </c>
      <c r="BE7" s="39" t="s">
        <v>47</v>
      </c>
      <c r="BF7" s="39">
        <f>SUMIF($D$4:$D$203,$AT$7,$G$4:$G$203)+SUMIF($D$4:$D$203,$AT$12,$G$4:$G$203)+SUMIF($H$4:$H$203,$AT$7,$K$4:$K$203)+SUMIF($H$4:$H$203,$AT$12,$K$4:$K$203)+SUMIF($L$4:$L$203,$AT$7,$O$4:$O$203)+SUMIF($L$4:$L$203,$AT$12,$O$4:$O$203)</f>
        <v>0</v>
      </c>
    </row>
    <row r="8" spans="1:58" ht="25.5">
      <c r="A8" s="126">
        <f>Таблица1[[#This Row],[№ ]]</f>
        <v>5</v>
      </c>
      <c r="B8" s="127" t="str">
        <f>IF(Таблица1[[#This Row],[Коротка назва будівлі]]="","",Таблица1[[#This Row],[Коротка назва будівлі]])</f>
        <v>Міська рада</v>
      </c>
      <c r="C8" s="127" t="str">
        <f>IF(Таблица1[[#This Row],[Категорія будівлі]]="","",Таблица1[[#This Row],[Категорія будівлі]])</f>
        <v>адміністративна будівля</v>
      </c>
      <c r="D8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8" s="21"/>
      <c r="F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м3</v>
      </c>
      <c r="G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" s="128" t="str">
        <f>IF(Таблица2021[[#This Row],[Джерело теплозабезпечення №2]]="","",Таблица2021[[#This Row],[Джерело теплозабезпечення №2]])</f>
        <v>Індивідуальне опалення (деревина)</v>
      </c>
      <c r="I8" s="21"/>
      <c r="J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" s="128" t="str">
        <f>IF(Таблица2021[[#This Row],[Джерело теплозабезпечення №3]]="","",Таблица2021[[#This Row],[Джерело теплозабезпечення №3]])</f>
        <v>Електрична енергія, кВт∙год</v>
      </c>
      <c r="M8" s="21"/>
      <c r="N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кВт∙год</v>
      </c>
      <c r="O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" s="27"/>
      <c r="S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" s="72"/>
      <c r="U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" s="29"/>
      <c r="W8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8" s="43" t="s">
        <v>76</v>
      </c>
      <c r="AT8" s="39" t="s">
        <v>77</v>
      </c>
      <c r="AU8" s="39" t="s">
        <v>58</v>
      </c>
      <c r="AV8" s="40" t="s">
        <v>78</v>
      </c>
      <c r="AW8" s="40">
        <v>4.7</v>
      </c>
      <c r="AY8" s="102" t="str">
        <f>INDEX(Таблица2022[Коротка назва будівлі],MATCH(AZ8,$Q$4:$Q$203,0))</f>
        <v>Ліцей №1</v>
      </c>
      <c r="AZ8" s="103">
        <f>LARGE(Таблица2022[Питоме споживання теплової енергії, кВт∙год/м2],5)</f>
        <v>0</v>
      </c>
      <c r="BA8" s="102" t="str">
        <f>INDEX(Таблица2022[Коротка назва будівлі],MATCH(BB8,$S$4:$S$203,0))</f>
        <v>Ліцей №1</v>
      </c>
      <c r="BB8" s="103">
        <f>LARGE(Таблица2022[Питоме споживання електричної енергії, кВт∙год/м2],5)</f>
        <v>0</v>
      </c>
      <c r="BE8" s="39" t="s">
        <v>77</v>
      </c>
      <c r="BF8" s="39">
        <f>SUMIF($D$4:$D$203,$AT$8,$G$4:$G$203)+SUMIF($H$4:$H$203,$AT$8,$K$4:$K$203)+SUMIF($L$4:$L$203,$AT$8,$O$4:$O$203)</f>
        <v>0</v>
      </c>
    </row>
    <row r="9" spans="1:58">
      <c r="A9" s="126">
        <v>6</v>
      </c>
      <c r="B9" s="127" t="str">
        <f>IF(Таблица1[[#This Row],[Коротка назва будівлі]]="","",Таблица1[[#This Row],[Коротка назва будівлі]])</f>
        <v>Будинок культури</v>
      </c>
      <c r="C9" s="127" t="str">
        <f>IF(Таблица1[[#This Row],[Категорія будівлі]]="","",Таблица1[[#This Row],[Категорія будівлі]])</f>
        <v>будинок культури</v>
      </c>
      <c r="D9" s="128" t="str">
        <f>IF(Таблица1[[#This Row],[Джерело теплозабезпечення]]="","",Таблица1[[#This Row],[Джерело теплозабезпечення]])</f>
        <v>Індивідуальне опалення (вугілля)</v>
      </c>
      <c r="E9" s="21"/>
      <c r="F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" s="128" t="str">
        <f>IF(Таблица2021[[#This Row],[Джерело теплозабезпечення №2]]="","",Таблица2021[[#This Row],[Джерело теплозабезпечення №2]])</f>
        <v>Індивідуальне опалення (брекети)</v>
      </c>
      <c r="I9" s="21"/>
      <c r="J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" s="128" t="str">
        <f>IF(Таблица2021[[#This Row],[Джерело теплозабезпечення №3]]="","",Таблица2021[[#This Row],[Джерело теплозабезпечення №3]])</f>
        <v/>
      </c>
      <c r="M9" s="21"/>
      <c r="N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" s="27"/>
      <c r="S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" s="72"/>
      <c r="U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" s="29"/>
      <c r="W9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9" s="42" t="s">
        <v>83</v>
      </c>
      <c r="AT9" s="39" t="s">
        <v>84</v>
      </c>
      <c r="AU9" s="39" t="s">
        <v>58</v>
      </c>
      <c r="AV9" s="40" t="s">
        <v>85</v>
      </c>
      <c r="AW9" s="40">
        <v>4.2</v>
      </c>
      <c r="BE9" s="39" t="s">
        <v>84</v>
      </c>
      <c r="BF9" s="39">
        <f>SUMIF($D$4:$D$203,$AT$9,$G$4:$G$203)+SUMIF($H$4:$H$203,$AT$9,$K$4:$K$203)+SUMIF($L$4:$L$203,$AT$9,$O$4:$O$203)</f>
        <v>0</v>
      </c>
    </row>
    <row r="10" spans="1:58">
      <c r="A10" s="126">
        <v>7</v>
      </c>
      <c r="B10" s="127" t="str">
        <f>IF(Таблица1[[#This Row],[Коротка назва будівлі]]="","",Таблица1[[#This Row],[Коротка назва будівлі]])</f>
        <v>Бібіліотека</v>
      </c>
      <c r="C10" s="127" t="str">
        <f>IF(Таблица1[[#This Row],[Категорія будівлі]]="","",Таблица1[[#This Row],[Категорія будівлі]])</f>
        <v>бібліотека</v>
      </c>
      <c r="D10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10" s="21"/>
      <c r="F1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Гкал</v>
      </c>
      <c r="G1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" s="128" t="str">
        <f>IF(Таблица2021[[#This Row],[Джерело теплозабезпечення №2]]="","",Таблица2021[[#This Row],[Джерело теплозабезпечення №2]])</f>
        <v/>
      </c>
      <c r="I10" s="21"/>
      <c r="J1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" s="128" t="str">
        <f>IF(Таблица2021[[#This Row],[Джерело теплозабезпечення №3]]="","",Таблица2021[[#This Row],[Джерело теплозабезпечення №3]])</f>
        <v/>
      </c>
      <c r="M10" s="21"/>
      <c r="N1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" s="27"/>
      <c r="S1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" s="72"/>
      <c r="U1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" s="29"/>
      <c r="W10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0" s="43" t="s">
        <v>66</v>
      </c>
      <c r="AT10" s="39" t="s">
        <v>91</v>
      </c>
      <c r="AU10" s="39" t="s">
        <v>58</v>
      </c>
      <c r="AV10" s="40" t="s">
        <v>92</v>
      </c>
      <c r="AW10" s="40">
        <v>3.1</v>
      </c>
      <c r="BE10" s="39" t="s">
        <v>91</v>
      </c>
      <c r="BF10" s="39">
        <f>SUMIF($D$4:$D$203,$AT$10,$G$4:$G$203)+SUMIF($H$4:$H$203,$AT$10,$K$4:$K$203)+SUMIF($L$4:$L$203,$AT$10,$O$4:$O$203)</f>
        <v>0</v>
      </c>
    </row>
    <row r="11" spans="1:58">
      <c r="A11" s="126">
        <v>8</v>
      </c>
      <c r="B11" s="127" t="str">
        <f>IF(Таблица1[[#This Row],[Коротка назва будівлі]]="","",Таблица1[[#This Row],[Коротка назва будівлі]])</f>
        <v>Ліцей №3</v>
      </c>
      <c r="C11" s="127" t="str">
        <f>IF(Таблица1[[#This Row],[Категорія будівлі]]="","",Таблица1[[#This Row],[Категорія будівлі]])</f>
        <v>школа</v>
      </c>
      <c r="D11" s="128" t="str">
        <f>IF(Таблица1[[#This Row],[Джерело теплозабезпечення]]="","",Таблица1[[#This Row],[Джерело теплозабезпечення]])</f>
        <v>Індивідуальне опалення (брекети)</v>
      </c>
      <c r="E11" s="21"/>
      <c r="F1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" s="128" t="str">
        <f>IF(Таблица2021[[#This Row],[Джерело теплозабезпечення №2]]="","",Таблица2021[[#This Row],[Джерело теплозабезпечення №2]])</f>
        <v/>
      </c>
      <c r="I11" s="21"/>
      <c r="J1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" s="128" t="str">
        <f>IF(Таблица2021[[#This Row],[Джерело теплозабезпечення №3]]="","",Таблица2021[[#This Row],[Джерело теплозабезпечення №3]])</f>
        <v/>
      </c>
      <c r="M11" s="21"/>
      <c r="N1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" s="27"/>
      <c r="S1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" s="72"/>
      <c r="U1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" s="29"/>
      <c r="W11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1" s="42" t="s">
        <v>90</v>
      </c>
      <c r="AT11" s="44" t="s">
        <v>96</v>
      </c>
      <c r="AU11" s="45" t="s">
        <v>97</v>
      </c>
      <c r="AV11" s="45" t="s">
        <v>97</v>
      </c>
      <c r="AW11" s="45">
        <v>0.27800000000000002</v>
      </c>
    </row>
    <row r="12" spans="1:58">
      <c r="A12" s="126">
        <v>9</v>
      </c>
      <c r="B12" s="127" t="str">
        <f>IF(Таблица1[[#This Row],[Коротка назва будівлі]]="","",Таблица1[[#This Row],[Коротка назва будівлі]])</f>
        <v/>
      </c>
      <c r="C12" s="127" t="str">
        <f>IF(Таблица1[[#This Row],[Категорія будівлі]]="","",Таблица1[[#This Row],[Категорія будівлі]])</f>
        <v/>
      </c>
      <c r="D12" s="128" t="str">
        <f>IF(Таблица1[[#This Row],[Джерело теплозабезпечення]]="","",Таблица1[[#This Row],[Джерело теплозабезпечення]])</f>
        <v/>
      </c>
      <c r="E12" s="21"/>
      <c r="F1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" s="128" t="str">
        <f>IF(Таблица2021[[#This Row],[Джерело теплозабезпечення №2]]="","",Таблица2021[[#This Row],[Джерело теплозабезпечення №2]])</f>
        <v/>
      </c>
      <c r="I12" s="21"/>
      <c r="J1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" s="128" t="str">
        <f>IF(Таблица2021[[#This Row],[Джерело теплозабезпечення №3]]="","",Таблица2021[[#This Row],[Джерело теплозабезпечення №3]])</f>
        <v/>
      </c>
      <c r="M12" s="21"/>
      <c r="N1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" s="27"/>
      <c r="S1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" s="72"/>
      <c r="U1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" s="29"/>
      <c r="W12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2" s="42" t="s">
        <v>98</v>
      </c>
      <c r="AT12" s="44" t="s">
        <v>99</v>
      </c>
      <c r="AU12" s="44" t="s">
        <v>50</v>
      </c>
      <c r="AV12" s="45" t="s">
        <v>100</v>
      </c>
      <c r="AW12" s="44">
        <f>600*3.7</f>
        <v>2220</v>
      </c>
    </row>
    <row r="13" spans="1:58">
      <c r="A13" s="126">
        <v>10</v>
      </c>
      <c r="B13" s="127" t="str">
        <f>IF(Таблица1[[#This Row],[Коротка назва будівлі]]="","",Таблица1[[#This Row],[Коротка назва будівлі]])</f>
        <v/>
      </c>
      <c r="C13" s="127" t="str">
        <f>IF(Таблица1[[#This Row],[Категорія будівлі]]="","",Таблица1[[#This Row],[Категорія будівлі]])</f>
        <v/>
      </c>
      <c r="D13" s="128" t="str">
        <f>IF(Таблица1[[#This Row],[Джерело теплозабезпечення]]="","",Таблица1[[#This Row],[Джерело теплозабезпечення]])</f>
        <v/>
      </c>
      <c r="E13" s="21"/>
      <c r="F1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" s="128" t="str">
        <f>IF(Таблица2021[[#This Row],[Джерело теплозабезпечення №2]]="","",Таблица2021[[#This Row],[Джерело теплозабезпечення №2]])</f>
        <v/>
      </c>
      <c r="I13" s="21"/>
      <c r="J1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" s="128" t="str">
        <f>IF(Таблица2021[[#This Row],[Джерело теплозабезпечення №3]]="","",Таблица2021[[#This Row],[Джерело теплозабезпечення №3]])</f>
        <v/>
      </c>
      <c r="M13" s="21"/>
      <c r="N1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" s="27"/>
      <c r="S1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" s="72"/>
      <c r="U1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" s="29"/>
      <c r="W13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3" s="42" t="s">
        <v>101</v>
      </c>
      <c r="AT13" s="44" t="s">
        <v>102</v>
      </c>
      <c r="AU13" s="44" t="s">
        <v>103</v>
      </c>
      <c r="AV13" s="44" t="s">
        <v>103</v>
      </c>
      <c r="AW13" s="45">
        <v>1</v>
      </c>
    </row>
    <row r="14" spans="1:58">
      <c r="A14" s="126">
        <v>11</v>
      </c>
      <c r="B14" s="127" t="str">
        <f>IF(Таблица1[[#This Row],[Коротка назва будівлі]]="","",Таблица1[[#This Row],[Коротка назва будівлі]])</f>
        <v/>
      </c>
      <c r="C14" s="127" t="str">
        <f>IF(Таблица1[[#This Row],[Категорія будівлі]]="","",Таблица1[[#This Row],[Категорія будівлі]])</f>
        <v/>
      </c>
      <c r="D14" s="128" t="str">
        <f>IF(Таблица1[[#This Row],[Джерело теплозабезпечення]]="","",Таблица1[[#This Row],[Джерело теплозабезпечення]])</f>
        <v/>
      </c>
      <c r="E14" s="21"/>
      <c r="F1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" s="128" t="str">
        <f>IF(Таблица2021[[#This Row],[Джерело теплозабезпечення №2]]="","",Таблица2021[[#This Row],[Джерело теплозабезпечення №2]])</f>
        <v/>
      </c>
      <c r="I14" s="21"/>
      <c r="J1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" s="128" t="str">
        <f>IF(Таблица2021[[#This Row],[Джерело теплозабезпечення №3]]="","",Таблица2021[[#This Row],[Джерело теплозабезпечення №3]])</f>
        <v/>
      </c>
      <c r="M14" s="21"/>
      <c r="N1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" s="27"/>
      <c r="S1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" s="72"/>
      <c r="U1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" s="29"/>
      <c r="W14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4" s="42" t="s">
        <v>33</v>
      </c>
      <c r="AT14" s="44"/>
      <c r="AU14" s="44"/>
      <c r="AV14" s="44"/>
      <c r="AW14" s="44"/>
    </row>
    <row r="15" spans="1:58">
      <c r="A15" s="126">
        <v>12</v>
      </c>
      <c r="B15" s="127" t="str">
        <f>IF(Таблица1[[#This Row],[Коротка назва будівлі]]="","",Таблица1[[#This Row],[Коротка назва будівлі]])</f>
        <v/>
      </c>
      <c r="C15" s="127" t="str">
        <f>IF(Таблица1[[#This Row],[Категорія будівлі]]="","",Таблица1[[#This Row],[Категорія будівлі]])</f>
        <v/>
      </c>
      <c r="D15" s="128" t="str">
        <f>IF(Таблица1[[#This Row],[Джерело теплозабезпечення]]="","",Таблица1[[#This Row],[Джерело теплозабезпечення]])</f>
        <v/>
      </c>
      <c r="E15" s="21"/>
      <c r="F1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" s="128" t="str">
        <f>IF(Таблица2021[[#This Row],[Джерело теплозабезпечення №2]]="","",Таблица2021[[#This Row],[Джерело теплозабезпечення №2]])</f>
        <v/>
      </c>
      <c r="I15" s="21"/>
      <c r="J1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" s="128" t="str">
        <f>IF(Таблица2021[[#This Row],[Джерело теплозабезпечення №3]]="","",Таблица2021[[#This Row],[Джерело теплозабезпечення №3]])</f>
        <v/>
      </c>
      <c r="M15" s="21"/>
      <c r="N1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" s="27"/>
      <c r="S1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" s="72"/>
      <c r="U1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" s="29"/>
      <c r="W15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5" s="46" t="s">
        <v>104</v>
      </c>
      <c r="AT15" s="47"/>
      <c r="AU15" s="47"/>
      <c r="AV15" s="47"/>
      <c r="AW15" s="47"/>
    </row>
    <row r="16" spans="1:58">
      <c r="A16" s="126">
        <v>13</v>
      </c>
      <c r="B16" s="127" t="str">
        <f>IF(Таблица1[[#This Row],[Коротка назва будівлі]]="","",Таблица1[[#This Row],[Коротка назва будівлі]])</f>
        <v/>
      </c>
      <c r="C16" s="127" t="str">
        <f>IF(Таблица1[[#This Row],[Категорія будівлі]]="","",Таблица1[[#This Row],[Категорія будівлі]])</f>
        <v/>
      </c>
      <c r="D16" s="128" t="str">
        <f>IF(Таблица1[[#This Row],[Джерело теплозабезпечення]]="","",Таблица1[[#This Row],[Джерело теплозабезпечення]])</f>
        <v/>
      </c>
      <c r="E16" s="21"/>
      <c r="F1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" s="128" t="str">
        <f>IF(Таблица2021[[#This Row],[Джерело теплозабезпечення №2]]="","",Таблица2021[[#This Row],[Джерело теплозабезпечення №2]])</f>
        <v/>
      </c>
      <c r="I16" s="21"/>
      <c r="J1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" s="128" t="str">
        <f>IF(Таблица2021[[#This Row],[Джерело теплозабезпечення №3]]="","",Таблица2021[[#This Row],[Джерело теплозабезпечення №3]])</f>
        <v/>
      </c>
      <c r="M16" s="21"/>
      <c r="N1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" s="27"/>
      <c r="S1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" s="72"/>
      <c r="U1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" s="29"/>
      <c r="W16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6" s="48" t="s">
        <v>105</v>
      </c>
      <c r="AT16" s="47"/>
      <c r="AU16" s="47"/>
      <c r="AV16" s="47"/>
      <c r="AW16" s="47"/>
    </row>
    <row r="17" spans="1:49">
      <c r="A17" s="126">
        <v>14</v>
      </c>
      <c r="B17" s="127" t="str">
        <f>IF(Таблица1[[#This Row],[Коротка назва будівлі]]="","",Таблица1[[#This Row],[Коротка назва будівлі]])</f>
        <v/>
      </c>
      <c r="C17" s="127" t="str">
        <f>IF(Таблица1[[#This Row],[Категорія будівлі]]="","",Таблица1[[#This Row],[Категорія будівлі]])</f>
        <v/>
      </c>
      <c r="D17" s="128" t="str">
        <f>IF(Таблица1[[#This Row],[Джерело теплозабезпечення]]="","",Таблица1[[#This Row],[Джерело теплозабезпечення]])</f>
        <v/>
      </c>
      <c r="E17" s="21"/>
      <c r="F1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" s="128" t="str">
        <f>IF(Таблица2021[[#This Row],[Джерело теплозабезпечення №2]]="","",Таблица2021[[#This Row],[Джерело теплозабезпечення №2]])</f>
        <v/>
      </c>
      <c r="I17" s="21"/>
      <c r="J1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" s="128" t="str">
        <f>IF(Таблица2021[[#This Row],[Джерело теплозабезпечення №3]]="","",Таблица2021[[#This Row],[Джерело теплозабезпечення №3]])</f>
        <v/>
      </c>
      <c r="M17" s="21"/>
      <c r="N1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" s="27"/>
      <c r="S1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" s="72"/>
      <c r="U1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" s="29"/>
      <c r="W17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7" s="48" t="s">
        <v>106</v>
      </c>
      <c r="AT17" s="47"/>
      <c r="AU17" s="47"/>
      <c r="AV17" s="47"/>
      <c r="AW17" s="47"/>
    </row>
    <row r="18" spans="1:49">
      <c r="A18" s="126">
        <v>15</v>
      </c>
      <c r="B18" s="127" t="str">
        <f>IF(Таблица1[[#This Row],[Коротка назва будівлі]]="","",Таблица1[[#This Row],[Коротка назва будівлі]])</f>
        <v/>
      </c>
      <c r="C18" s="127" t="str">
        <f>IF(Таблица1[[#This Row],[Категорія будівлі]]="","",Таблица1[[#This Row],[Категорія будівлі]])</f>
        <v/>
      </c>
      <c r="D18" s="128" t="str">
        <f>IF(Таблица1[[#This Row],[Джерело теплозабезпечення]]="","",Таблица1[[#This Row],[Джерело теплозабезпечення]])</f>
        <v/>
      </c>
      <c r="E18" s="21"/>
      <c r="F1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" s="128" t="str">
        <f>IF(Таблица2021[[#This Row],[Джерело теплозабезпечення №2]]="","",Таблица2021[[#This Row],[Джерело теплозабезпечення №2]])</f>
        <v/>
      </c>
      <c r="I18" s="21"/>
      <c r="J1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" s="128" t="str">
        <f>IF(Таблица2021[[#This Row],[Джерело теплозабезпечення №3]]="","",Таблица2021[[#This Row],[Джерело теплозабезпечення №3]])</f>
        <v/>
      </c>
      <c r="M18" s="21"/>
      <c r="N1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" s="27"/>
      <c r="S1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" s="72"/>
      <c r="U1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" s="29"/>
      <c r="W18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8" s="48" t="s">
        <v>107</v>
      </c>
      <c r="AT18" s="47"/>
      <c r="AU18" s="47"/>
      <c r="AV18" s="47"/>
      <c r="AW18" s="47"/>
    </row>
    <row r="19" spans="1:49">
      <c r="A19" s="126">
        <v>16</v>
      </c>
      <c r="B19" s="127" t="str">
        <f>IF(Таблица1[[#This Row],[Коротка назва будівлі]]="","",Таблица1[[#This Row],[Коротка назва будівлі]])</f>
        <v/>
      </c>
      <c r="C19" s="127" t="str">
        <f>IF(Таблица1[[#This Row],[Категорія будівлі]]="","",Таблица1[[#This Row],[Категорія будівлі]])</f>
        <v/>
      </c>
      <c r="D19" s="128" t="str">
        <f>IF(Таблица1[[#This Row],[Джерело теплозабезпечення]]="","",Таблица1[[#This Row],[Джерело теплозабезпечення]])</f>
        <v/>
      </c>
      <c r="E19" s="21"/>
      <c r="F1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" s="128" t="str">
        <f>IF(Таблица2021[[#This Row],[Джерело теплозабезпечення №2]]="","",Таблица2021[[#This Row],[Джерело теплозабезпечення №2]])</f>
        <v/>
      </c>
      <c r="I19" s="21"/>
      <c r="J1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" s="128" t="str">
        <f>IF(Таблица2021[[#This Row],[Джерело теплозабезпечення №3]]="","",Таблица2021[[#This Row],[Джерело теплозабезпечення №3]])</f>
        <v/>
      </c>
      <c r="M19" s="21"/>
      <c r="N1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" s="27"/>
      <c r="S1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" s="72"/>
      <c r="U1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" s="29"/>
      <c r="W19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19" s="47"/>
      <c r="AT19" s="47"/>
      <c r="AU19" s="47"/>
      <c r="AV19" s="47"/>
      <c r="AW19" s="47"/>
    </row>
    <row r="20" spans="1:49">
      <c r="A20" s="126">
        <v>17</v>
      </c>
      <c r="B20" s="127" t="str">
        <f>IF(Таблица1[[#This Row],[Коротка назва будівлі]]="","",Таблица1[[#This Row],[Коротка назва будівлі]])</f>
        <v/>
      </c>
      <c r="C20" s="127" t="str">
        <f>IF(Таблица1[[#This Row],[Категорія будівлі]]="","",Таблица1[[#This Row],[Категорія будівлі]])</f>
        <v/>
      </c>
      <c r="D20" s="128" t="str">
        <f>IF(Таблица1[[#This Row],[Джерело теплозабезпечення]]="","",Таблица1[[#This Row],[Джерело теплозабезпечення]])</f>
        <v/>
      </c>
      <c r="E20" s="21"/>
      <c r="F2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0" s="128" t="str">
        <f>IF(Таблица2021[[#This Row],[Джерело теплозабезпечення №2]]="","",Таблица2021[[#This Row],[Джерело теплозабезпечення №2]])</f>
        <v/>
      </c>
      <c r="I20" s="21"/>
      <c r="J2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0" s="128" t="str">
        <f>IF(Таблица2021[[#This Row],[Джерело теплозабезпечення №3]]="","",Таблица2021[[#This Row],[Джерело теплозабезпечення №3]])</f>
        <v/>
      </c>
      <c r="M20" s="21"/>
      <c r="N2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0" s="27"/>
      <c r="S2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0" s="72"/>
      <c r="U2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0" s="29"/>
      <c r="W20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20" s="47"/>
      <c r="AT20" s="47"/>
      <c r="AU20" s="47"/>
      <c r="AV20" s="47"/>
      <c r="AW20" s="47"/>
    </row>
    <row r="21" spans="1:49">
      <c r="A21" s="126">
        <v>18</v>
      </c>
      <c r="B21" s="127" t="str">
        <f>IF(Таблица1[[#This Row],[Коротка назва будівлі]]="","",Таблица1[[#This Row],[Коротка назва будівлі]])</f>
        <v/>
      </c>
      <c r="C21" s="127" t="str">
        <f>IF(Таблица1[[#This Row],[Категорія будівлі]]="","",Таблица1[[#This Row],[Категорія будівлі]])</f>
        <v/>
      </c>
      <c r="D21" s="128" t="str">
        <f>IF(Таблица1[[#This Row],[Джерело теплозабезпечення]]="","",Таблица1[[#This Row],[Джерело теплозабезпечення]])</f>
        <v/>
      </c>
      <c r="E21" s="21"/>
      <c r="F2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1" s="128" t="str">
        <f>IF(Таблица2021[[#This Row],[Джерело теплозабезпечення №2]]="","",Таблица2021[[#This Row],[Джерело теплозабезпечення №2]])</f>
        <v/>
      </c>
      <c r="I21" s="21"/>
      <c r="J2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1" s="128" t="str">
        <f>IF(Таблица2021[[#This Row],[Джерело теплозабезпечення №3]]="","",Таблица2021[[#This Row],[Джерело теплозабезпечення №3]])</f>
        <v/>
      </c>
      <c r="M21" s="21"/>
      <c r="N2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1" s="27"/>
      <c r="S2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1" s="72"/>
      <c r="U2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1" s="29"/>
      <c r="W21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AS21" s="47"/>
      <c r="AT21" s="47"/>
      <c r="AU21" s="47"/>
      <c r="AV21" s="47"/>
      <c r="AW21" s="47"/>
    </row>
    <row r="22" spans="1:49">
      <c r="A22" s="126">
        <v>19</v>
      </c>
      <c r="B22" s="127" t="str">
        <f>IF(Таблица1[[#This Row],[Коротка назва будівлі]]="","",Таблица1[[#This Row],[Коротка назва будівлі]])</f>
        <v/>
      </c>
      <c r="C22" s="127" t="str">
        <f>IF(Таблица1[[#This Row],[Категорія будівлі]]="","",Таблица1[[#This Row],[Категорія будівлі]])</f>
        <v/>
      </c>
      <c r="D22" s="128" t="str">
        <f>IF(Таблица1[[#This Row],[Джерело теплозабезпечення]]="","",Таблица1[[#This Row],[Джерело теплозабезпечення]])</f>
        <v/>
      </c>
      <c r="E22" s="21"/>
      <c r="F2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2" s="128" t="str">
        <f>IF(Таблица2021[[#This Row],[Джерело теплозабезпечення №2]]="","",Таблица2021[[#This Row],[Джерело теплозабезпечення №2]])</f>
        <v/>
      </c>
      <c r="I22" s="21"/>
      <c r="J2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2" s="128" t="str">
        <f>IF(Таблица2021[[#This Row],[Джерело теплозабезпечення №3]]="","",Таблица2021[[#This Row],[Джерело теплозабезпечення №3]])</f>
        <v/>
      </c>
      <c r="M22" s="21"/>
      <c r="N2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2" s="27"/>
      <c r="S2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2" s="72"/>
      <c r="U2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2" s="29"/>
      <c r="W2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3" spans="1:49">
      <c r="A23" s="126">
        <v>20</v>
      </c>
      <c r="B23" s="127" t="str">
        <f>IF(Таблица1[[#This Row],[Коротка назва будівлі]]="","",Таблица1[[#This Row],[Коротка назва будівлі]])</f>
        <v/>
      </c>
      <c r="C23" s="127" t="str">
        <f>IF(Таблица1[[#This Row],[Категорія будівлі]]="","",Таблица1[[#This Row],[Категорія будівлі]])</f>
        <v/>
      </c>
      <c r="D23" s="128" t="str">
        <f>IF(Таблица1[[#This Row],[Джерело теплозабезпечення]]="","",Таблица1[[#This Row],[Джерело теплозабезпечення]])</f>
        <v/>
      </c>
      <c r="E23" s="21"/>
      <c r="F2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3" s="128" t="str">
        <f>IF(Таблица2021[[#This Row],[Джерело теплозабезпечення №2]]="","",Таблица2021[[#This Row],[Джерело теплозабезпечення №2]])</f>
        <v/>
      </c>
      <c r="I23" s="21"/>
      <c r="J2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3" s="128" t="str">
        <f>IF(Таблица2021[[#This Row],[Джерело теплозабезпечення №3]]="","",Таблица2021[[#This Row],[Джерело теплозабезпечення №3]])</f>
        <v/>
      </c>
      <c r="M23" s="21"/>
      <c r="N2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3" s="27"/>
      <c r="S2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3" s="72"/>
      <c r="U2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3" s="29"/>
      <c r="W2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4" spans="1:49">
      <c r="A24" s="126">
        <v>21</v>
      </c>
      <c r="B24" s="127" t="str">
        <f>IF(Таблица1[[#This Row],[Коротка назва будівлі]]="","",Таблица1[[#This Row],[Коротка назва будівлі]])</f>
        <v/>
      </c>
      <c r="C24" s="127" t="str">
        <f>IF(Таблица1[[#This Row],[Категорія будівлі]]="","",Таблица1[[#This Row],[Категорія будівлі]])</f>
        <v/>
      </c>
      <c r="D24" s="128" t="str">
        <f>IF(Таблица1[[#This Row],[Джерело теплозабезпечення]]="","",Таблица1[[#This Row],[Джерело теплозабезпечення]])</f>
        <v/>
      </c>
      <c r="E24" s="21"/>
      <c r="F2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4" s="128" t="str">
        <f>IF(Таблица2021[[#This Row],[Джерело теплозабезпечення №2]]="","",Таблица2021[[#This Row],[Джерело теплозабезпечення №2]])</f>
        <v/>
      </c>
      <c r="I24" s="21"/>
      <c r="J2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4" s="128" t="str">
        <f>IF(Таблица2021[[#This Row],[Джерело теплозабезпечення №3]]="","",Таблица2021[[#This Row],[Джерело теплозабезпечення №3]])</f>
        <v/>
      </c>
      <c r="M24" s="21"/>
      <c r="N2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4" s="27"/>
      <c r="S2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4" s="72"/>
      <c r="U2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4" s="29"/>
      <c r="W2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5" spans="1:49">
      <c r="A25" s="126">
        <v>22</v>
      </c>
      <c r="B25" s="127" t="str">
        <f>IF(Таблица1[[#This Row],[Коротка назва будівлі]]="","",Таблица1[[#This Row],[Коротка назва будівлі]])</f>
        <v/>
      </c>
      <c r="C25" s="127" t="str">
        <f>IF(Таблица1[[#This Row],[Категорія будівлі]]="","",Таблица1[[#This Row],[Категорія будівлі]])</f>
        <v/>
      </c>
      <c r="D25" s="128" t="str">
        <f>IF(Таблица1[[#This Row],[Джерело теплозабезпечення]]="","",Таблица1[[#This Row],[Джерело теплозабезпечення]])</f>
        <v/>
      </c>
      <c r="E25" s="21"/>
      <c r="F2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5" s="128" t="str">
        <f>IF(Таблица2021[[#This Row],[Джерело теплозабезпечення №2]]="","",Таблица2021[[#This Row],[Джерело теплозабезпечення №2]])</f>
        <v/>
      </c>
      <c r="I25" s="21"/>
      <c r="J2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5" s="128" t="str">
        <f>IF(Таблица2021[[#This Row],[Джерело теплозабезпечення №3]]="","",Таблица2021[[#This Row],[Джерело теплозабезпечення №3]])</f>
        <v/>
      </c>
      <c r="M25" s="21"/>
      <c r="N2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5" s="27"/>
      <c r="S2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5" s="72"/>
      <c r="U2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5" s="29"/>
      <c r="W2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6" spans="1:49">
      <c r="A26" s="126">
        <v>23</v>
      </c>
      <c r="B26" s="127" t="str">
        <f>IF(Таблица1[[#This Row],[Коротка назва будівлі]]="","",Таблица1[[#This Row],[Коротка назва будівлі]])</f>
        <v/>
      </c>
      <c r="C26" s="127" t="str">
        <f>IF(Таблица1[[#This Row],[Категорія будівлі]]="","",Таблица1[[#This Row],[Категорія будівлі]])</f>
        <v/>
      </c>
      <c r="D26" s="128" t="str">
        <f>IF(Таблица1[[#This Row],[Джерело теплозабезпечення]]="","",Таблица1[[#This Row],[Джерело теплозабезпечення]])</f>
        <v/>
      </c>
      <c r="E26" s="21"/>
      <c r="F2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6" s="128" t="str">
        <f>IF(Таблица2021[[#This Row],[Джерело теплозабезпечення №2]]="","",Таблица2021[[#This Row],[Джерело теплозабезпечення №2]])</f>
        <v/>
      </c>
      <c r="I26" s="21"/>
      <c r="J2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6" s="128" t="str">
        <f>IF(Таблица2021[[#This Row],[Джерело теплозабезпечення №3]]="","",Таблица2021[[#This Row],[Джерело теплозабезпечення №3]])</f>
        <v/>
      </c>
      <c r="M26" s="21"/>
      <c r="N2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6" s="27"/>
      <c r="S2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6" s="72"/>
      <c r="U2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6" s="29"/>
      <c r="W2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7" spans="1:49">
      <c r="A27" s="126">
        <v>24</v>
      </c>
      <c r="B27" s="127" t="str">
        <f>IF(Таблица1[[#This Row],[Коротка назва будівлі]]="","",Таблица1[[#This Row],[Коротка назва будівлі]])</f>
        <v/>
      </c>
      <c r="C27" s="127" t="str">
        <f>IF(Таблица1[[#This Row],[Категорія будівлі]]="","",Таблица1[[#This Row],[Категорія будівлі]])</f>
        <v/>
      </c>
      <c r="D27" s="128" t="str">
        <f>IF(Таблица1[[#This Row],[Джерело теплозабезпечення]]="","",Таблица1[[#This Row],[Джерело теплозабезпечення]])</f>
        <v/>
      </c>
      <c r="E27" s="21"/>
      <c r="F2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7" s="128" t="str">
        <f>IF(Таблица2021[[#This Row],[Джерело теплозабезпечення №2]]="","",Таблица2021[[#This Row],[Джерело теплозабезпечення №2]])</f>
        <v/>
      </c>
      <c r="I27" s="21"/>
      <c r="J2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7" s="128" t="str">
        <f>IF(Таблица2021[[#This Row],[Джерело теплозабезпечення №3]]="","",Таблица2021[[#This Row],[Джерело теплозабезпечення №3]])</f>
        <v/>
      </c>
      <c r="M27" s="21"/>
      <c r="N2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7" s="27"/>
      <c r="S2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7" s="72"/>
      <c r="U2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7" s="29"/>
      <c r="W2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8" spans="1:49">
      <c r="A28" s="126">
        <v>25</v>
      </c>
      <c r="B28" s="127" t="str">
        <f>IF(Таблица1[[#This Row],[Коротка назва будівлі]]="","",Таблица1[[#This Row],[Коротка назва будівлі]])</f>
        <v/>
      </c>
      <c r="C28" s="127" t="str">
        <f>IF(Таблица1[[#This Row],[Категорія будівлі]]="","",Таблица1[[#This Row],[Категорія будівлі]])</f>
        <v/>
      </c>
      <c r="D28" s="128" t="str">
        <f>IF(Таблица1[[#This Row],[Джерело теплозабезпечення]]="","",Таблица1[[#This Row],[Джерело теплозабезпечення]])</f>
        <v/>
      </c>
      <c r="E28" s="21"/>
      <c r="F2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8" s="128" t="str">
        <f>IF(Таблица2021[[#This Row],[Джерело теплозабезпечення №2]]="","",Таблица2021[[#This Row],[Джерело теплозабезпечення №2]])</f>
        <v/>
      </c>
      <c r="I28" s="21"/>
      <c r="J2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8" s="128" t="str">
        <f>IF(Таблица2021[[#This Row],[Джерело теплозабезпечення №3]]="","",Таблица2021[[#This Row],[Джерело теплозабезпечення №3]])</f>
        <v/>
      </c>
      <c r="M28" s="21"/>
      <c r="N2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8" s="27"/>
      <c r="S2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8" s="72"/>
      <c r="U2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8" s="29"/>
      <c r="W2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9" spans="1:49">
      <c r="A29" s="126">
        <v>26</v>
      </c>
      <c r="B29" s="127" t="str">
        <f>IF(Таблица1[[#This Row],[Коротка назва будівлі]]="","",Таблица1[[#This Row],[Коротка назва будівлі]])</f>
        <v/>
      </c>
      <c r="C29" s="127" t="str">
        <f>IF(Таблица1[[#This Row],[Категорія будівлі]]="","",Таблица1[[#This Row],[Категорія будівлі]])</f>
        <v/>
      </c>
      <c r="D29" s="128" t="str">
        <f>IF(Таблица1[[#This Row],[Джерело теплозабезпечення]]="","",Таблица1[[#This Row],[Джерело теплозабезпечення]])</f>
        <v/>
      </c>
      <c r="E29" s="21"/>
      <c r="F2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9" s="128" t="str">
        <f>IF(Таблица2021[[#This Row],[Джерело теплозабезпечення №2]]="","",Таблица2021[[#This Row],[Джерело теплозабезпечення №2]])</f>
        <v/>
      </c>
      <c r="I29" s="21"/>
      <c r="J2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9" s="128" t="str">
        <f>IF(Таблица2021[[#This Row],[Джерело теплозабезпечення №3]]="","",Таблица2021[[#This Row],[Джерело теплозабезпечення №3]])</f>
        <v/>
      </c>
      <c r="M29" s="21"/>
      <c r="N2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9" s="27"/>
      <c r="S2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9" s="72"/>
      <c r="U2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9" s="29"/>
      <c r="W2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0" spans="1:49">
      <c r="A30" s="126">
        <v>27</v>
      </c>
      <c r="B30" s="127" t="str">
        <f>IF(Таблица1[[#This Row],[Коротка назва будівлі]]="","",Таблица1[[#This Row],[Коротка назва будівлі]])</f>
        <v/>
      </c>
      <c r="C30" s="127" t="str">
        <f>IF(Таблица1[[#This Row],[Категорія будівлі]]="","",Таблица1[[#This Row],[Категорія будівлі]])</f>
        <v/>
      </c>
      <c r="D30" s="128" t="str">
        <f>IF(Таблица1[[#This Row],[Джерело теплозабезпечення]]="","",Таблица1[[#This Row],[Джерело теплозабезпечення]])</f>
        <v/>
      </c>
      <c r="E30" s="21"/>
      <c r="F3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0" s="128" t="str">
        <f>IF(Таблица2021[[#This Row],[Джерело теплозабезпечення №2]]="","",Таблица2021[[#This Row],[Джерело теплозабезпечення №2]])</f>
        <v/>
      </c>
      <c r="I30" s="21"/>
      <c r="J3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0" s="128" t="str">
        <f>IF(Таблица2021[[#This Row],[Джерело теплозабезпечення №3]]="","",Таблица2021[[#This Row],[Джерело теплозабезпечення №3]])</f>
        <v/>
      </c>
      <c r="M30" s="21"/>
      <c r="N3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0" s="27"/>
      <c r="S3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0" s="72"/>
      <c r="U3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0" s="29"/>
      <c r="W3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1" spans="1:49">
      <c r="A31" s="126">
        <v>28</v>
      </c>
      <c r="B31" s="127" t="str">
        <f>IF(Таблица1[[#This Row],[Коротка назва будівлі]]="","",Таблица1[[#This Row],[Коротка назва будівлі]])</f>
        <v/>
      </c>
      <c r="C31" s="127" t="str">
        <f>IF(Таблица1[[#This Row],[Категорія будівлі]]="","",Таблица1[[#This Row],[Категорія будівлі]])</f>
        <v/>
      </c>
      <c r="D31" s="128" t="str">
        <f>IF(Таблица1[[#This Row],[Джерело теплозабезпечення]]="","",Таблица1[[#This Row],[Джерело теплозабезпечення]])</f>
        <v/>
      </c>
      <c r="E31" s="21"/>
      <c r="F3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1" s="128" t="str">
        <f>IF(Таблица2021[[#This Row],[Джерело теплозабезпечення №2]]="","",Таблица2021[[#This Row],[Джерело теплозабезпечення №2]])</f>
        <v/>
      </c>
      <c r="I31" s="21"/>
      <c r="J3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1" s="128" t="str">
        <f>IF(Таблица2021[[#This Row],[Джерело теплозабезпечення №3]]="","",Таблица2021[[#This Row],[Джерело теплозабезпечення №3]])</f>
        <v/>
      </c>
      <c r="M31" s="21"/>
      <c r="N3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1" s="27"/>
      <c r="S3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1" s="72"/>
      <c r="U3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1" s="29"/>
      <c r="W3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2" spans="1:49">
      <c r="A32" s="126">
        <v>29</v>
      </c>
      <c r="B32" s="127" t="str">
        <f>IF(Таблица1[[#This Row],[Коротка назва будівлі]]="","",Таблица1[[#This Row],[Коротка назва будівлі]])</f>
        <v/>
      </c>
      <c r="C32" s="127" t="str">
        <f>IF(Таблица1[[#This Row],[Категорія будівлі]]="","",Таблица1[[#This Row],[Категорія будівлі]])</f>
        <v/>
      </c>
      <c r="D32" s="128" t="str">
        <f>IF(Таблица1[[#This Row],[Джерело теплозабезпечення]]="","",Таблица1[[#This Row],[Джерело теплозабезпечення]])</f>
        <v/>
      </c>
      <c r="E32" s="21"/>
      <c r="F3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2" s="128" t="str">
        <f>IF(Таблица2021[[#This Row],[Джерело теплозабезпечення №2]]="","",Таблица2021[[#This Row],[Джерело теплозабезпечення №2]])</f>
        <v/>
      </c>
      <c r="I32" s="21"/>
      <c r="J3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2" s="128" t="str">
        <f>IF(Таблица2021[[#This Row],[Джерело теплозабезпечення №3]]="","",Таблица2021[[#This Row],[Джерело теплозабезпечення №3]])</f>
        <v/>
      </c>
      <c r="M32" s="21"/>
      <c r="N3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2" s="27"/>
      <c r="S3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2" s="72"/>
      <c r="U3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2" s="29"/>
      <c r="W3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3" spans="1:25">
      <c r="A33" s="126">
        <v>30</v>
      </c>
      <c r="B33" s="127" t="str">
        <f>IF(Таблица1[[#This Row],[Коротка назва будівлі]]="","",Таблица1[[#This Row],[Коротка назва будівлі]])</f>
        <v/>
      </c>
      <c r="C33" s="127" t="str">
        <f>IF(Таблица1[[#This Row],[Категорія будівлі]]="","",Таблица1[[#This Row],[Категорія будівлі]])</f>
        <v/>
      </c>
      <c r="D33" s="128" t="str">
        <f>IF(Таблица1[[#This Row],[Джерело теплозабезпечення]]="","",Таблица1[[#This Row],[Джерело теплозабезпечення]])</f>
        <v/>
      </c>
      <c r="E33" s="21"/>
      <c r="F3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3" s="128" t="str">
        <f>IF(Таблица2021[[#This Row],[Джерело теплозабезпечення №2]]="","",Таблица2021[[#This Row],[Джерело теплозабезпечення №2]])</f>
        <v/>
      </c>
      <c r="I33" s="21"/>
      <c r="J3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3" s="128" t="str">
        <f>IF(Таблица2021[[#This Row],[Джерело теплозабезпечення №3]]="","",Таблица2021[[#This Row],[Джерело теплозабезпечення №3]])</f>
        <v/>
      </c>
      <c r="M33" s="21"/>
      <c r="N3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3" s="27"/>
      <c r="S3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3" s="72"/>
      <c r="U3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3" s="29"/>
      <c r="W33" s="30">
        <f>IFERROR(Таблица2022[[#This Row],[Витрата коштів на електричну енергію за рік (тис. грн) 
(згідно бухгалтерських платіжок)]]/#REF!*1000,)</f>
        <v>0</v>
      </c>
      <c r="Y33" s="25"/>
    </row>
    <row r="34" spans="1:25">
      <c r="A34" s="126">
        <v>31</v>
      </c>
      <c r="B34" s="127" t="str">
        <f>IF(Таблица1[[#This Row],[Коротка назва будівлі]]="","",Таблица1[[#This Row],[Коротка назва будівлі]])</f>
        <v/>
      </c>
      <c r="C34" s="127" t="str">
        <f>IF(Таблица1[[#This Row],[Категорія будівлі]]="","",Таблица1[[#This Row],[Категорія будівлі]])</f>
        <v/>
      </c>
      <c r="D34" s="128" t="str">
        <f>IF(Таблица1[[#This Row],[Джерело теплозабезпечення]]="","",Таблица1[[#This Row],[Джерело теплозабезпечення]])</f>
        <v/>
      </c>
      <c r="E34" s="21"/>
      <c r="F3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4" s="128" t="str">
        <f>IF(Таблица2021[[#This Row],[Джерело теплозабезпечення №2]]="","",Таблица2021[[#This Row],[Джерело теплозабезпечення №2]])</f>
        <v/>
      </c>
      <c r="I34" s="21"/>
      <c r="J3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4" s="128" t="str">
        <f>IF(Таблица2021[[#This Row],[Джерело теплозабезпечення №3]]="","",Таблица2021[[#This Row],[Джерело теплозабезпечення №3]])</f>
        <v/>
      </c>
      <c r="M34" s="21"/>
      <c r="N3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4" s="27"/>
      <c r="S3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4" s="72"/>
      <c r="U3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4" s="29"/>
      <c r="W3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5" spans="1:25">
      <c r="A35" s="126">
        <v>32</v>
      </c>
      <c r="B35" s="127" t="str">
        <f>IF(Таблица1[[#This Row],[Коротка назва будівлі]]="","",Таблица1[[#This Row],[Коротка назва будівлі]])</f>
        <v/>
      </c>
      <c r="C35" s="127" t="str">
        <f>IF(Таблица1[[#This Row],[Категорія будівлі]]="","",Таблица1[[#This Row],[Категорія будівлі]])</f>
        <v/>
      </c>
      <c r="D35" s="128" t="str">
        <f>IF(Таблица1[[#This Row],[Джерело теплозабезпечення]]="","",Таблица1[[#This Row],[Джерело теплозабезпечення]])</f>
        <v/>
      </c>
      <c r="E35" s="21"/>
      <c r="F3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5" s="128" t="str">
        <f>IF(Таблица2021[[#This Row],[Джерело теплозабезпечення №2]]="","",Таблица2021[[#This Row],[Джерело теплозабезпечення №2]])</f>
        <v/>
      </c>
      <c r="I35" s="21"/>
      <c r="J3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5" s="128" t="str">
        <f>IF(Таблица2021[[#This Row],[Джерело теплозабезпечення №3]]="","",Таблица2021[[#This Row],[Джерело теплозабезпечення №3]])</f>
        <v/>
      </c>
      <c r="M35" s="21"/>
      <c r="N3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5" s="27"/>
      <c r="S3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5" s="72"/>
      <c r="U3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5" s="29"/>
      <c r="W3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6" spans="1:25">
      <c r="A36" s="126">
        <v>33</v>
      </c>
      <c r="B36" s="127" t="str">
        <f>IF(Таблица1[[#This Row],[Коротка назва будівлі]]="","",Таблица1[[#This Row],[Коротка назва будівлі]])</f>
        <v/>
      </c>
      <c r="C36" s="127" t="str">
        <f>IF(Таблица1[[#This Row],[Категорія будівлі]]="","",Таблица1[[#This Row],[Категорія будівлі]])</f>
        <v/>
      </c>
      <c r="D36" s="128" t="str">
        <f>IF(Таблица1[[#This Row],[Джерело теплозабезпечення]]="","",Таблица1[[#This Row],[Джерело теплозабезпечення]])</f>
        <v/>
      </c>
      <c r="E36" s="21"/>
      <c r="F3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6" s="128" t="str">
        <f>IF(Таблица2021[[#This Row],[Джерело теплозабезпечення №2]]="","",Таблица2021[[#This Row],[Джерело теплозабезпечення №2]])</f>
        <v/>
      </c>
      <c r="I36" s="21"/>
      <c r="J3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6" s="128" t="str">
        <f>IF(Таблица2021[[#This Row],[Джерело теплозабезпечення №3]]="","",Таблица2021[[#This Row],[Джерело теплозабезпечення №3]])</f>
        <v/>
      </c>
      <c r="M36" s="21"/>
      <c r="N3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6" s="27"/>
      <c r="S3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6" s="72"/>
      <c r="U3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6" s="29"/>
      <c r="W3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7" spans="1:25">
      <c r="A37" s="126">
        <v>34</v>
      </c>
      <c r="B37" s="127" t="str">
        <f>IF(Таблица1[[#This Row],[Коротка назва будівлі]]="","",Таблица1[[#This Row],[Коротка назва будівлі]])</f>
        <v/>
      </c>
      <c r="C37" s="127" t="str">
        <f>IF(Таблица1[[#This Row],[Категорія будівлі]]="","",Таблица1[[#This Row],[Категорія будівлі]])</f>
        <v/>
      </c>
      <c r="D37" s="128" t="str">
        <f>IF(Таблица1[[#This Row],[Джерело теплозабезпечення]]="","",Таблица1[[#This Row],[Джерело теплозабезпечення]])</f>
        <v/>
      </c>
      <c r="E37" s="21"/>
      <c r="F3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7" s="128" t="str">
        <f>IF(Таблица2021[[#This Row],[Джерело теплозабезпечення №2]]="","",Таблица2021[[#This Row],[Джерело теплозабезпечення №2]])</f>
        <v/>
      </c>
      <c r="I37" s="21"/>
      <c r="J3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7" s="128" t="str">
        <f>IF(Таблица2021[[#This Row],[Джерело теплозабезпечення №3]]="","",Таблица2021[[#This Row],[Джерело теплозабезпечення №3]])</f>
        <v/>
      </c>
      <c r="M37" s="21"/>
      <c r="N3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7" s="27"/>
      <c r="S3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7" s="72"/>
      <c r="U3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7" s="29"/>
      <c r="W3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8" spans="1:25">
      <c r="A38" s="126">
        <v>35</v>
      </c>
      <c r="B38" s="127" t="str">
        <f>IF(Таблица1[[#This Row],[Коротка назва будівлі]]="","",Таблица1[[#This Row],[Коротка назва будівлі]])</f>
        <v/>
      </c>
      <c r="C38" s="127" t="str">
        <f>IF(Таблица1[[#This Row],[Категорія будівлі]]="","",Таблица1[[#This Row],[Категорія будівлі]])</f>
        <v/>
      </c>
      <c r="D38" s="128" t="str">
        <f>IF(Таблица1[[#This Row],[Джерело теплозабезпечення]]="","",Таблица1[[#This Row],[Джерело теплозабезпечення]])</f>
        <v/>
      </c>
      <c r="E38" s="21"/>
      <c r="F3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8" s="128" t="str">
        <f>IF(Таблица2021[[#This Row],[Джерело теплозабезпечення №2]]="","",Таблица2021[[#This Row],[Джерело теплозабезпечення №2]])</f>
        <v/>
      </c>
      <c r="I38" s="21"/>
      <c r="J3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8" s="128" t="str">
        <f>IF(Таблица2021[[#This Row],[Джерело теплозабезпечення №3]]="","",Таблица2021[[#This Row],[Джерело теплозабезпечення №3]])</f>
        <v/>
      </c>
      <c r="M38" s="21"/>
      <c r="N3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8" s="27"/>
      <c r="S3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8" s="72"/>
      <c r="U3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8" s="29"/>
      <c r="W3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39" spans="1:25">
      <c r="A39" s="126">
        <v>36</v>
      </c>
      <c r="B39" s="127" t="str">
        <f>IF(Таблица1[[#This Row],[Коротка назва будівлі]]="","",Таблица1[[#This Row],[Коротка назва будівлі]])</f>
        <v/>
      </c>
      <c r="C39" s="127" t="str">
        <f>IF(Таблица1[[#This Row],[Категорія будівлі]]="","",Таблица1[[#This Row],[Категорія будівлі]])</f>
        <v/>
      </c>
      <c r="D39" s="128" t="str">
        <f>IF(Таблица1[[#This Row],[Джерело теплозабезпечення]]="","",Таблица1[[#This Row],[Джерело теплозабезпечення]])</f>
        <v/>
      </c>
      <c r="E39" s="21"/>
      <c r="F3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3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39" s="128" t="str">
        <f>IF(Таблица2021[[#This Row],[Джерело теплозабезпечення №2]]="","",Таблица2021[[#This Row],[Джерело теплозабезпечення №2]])</f>
        <v/>
      </c>
      <c r="I39" s="21"/>
      <c r="J3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3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39" s="128" t="str">
        <f>IF(Таблица2021[[#This Row],[Джерело теплозабезпечення №3]]="","",Таблица2021[[#This Row],[Джерело теплозабезпечення №3]])</f>
        <v/>
      </c>
      <c r="M39" s="21"/>
      <c r="N3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3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3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3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39" s="27"/>
      <c r="S3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39" s="72"/>
      <c r="U3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39" s="29"/>
      <c r="W3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0" spans="1:25">
      <c r="A40" s="126">
        <v>37</v>
      </c>
      <c r="B40" s="127" t="str">
        <f>IF(Таблица1[[#This Row],[Коротка назва будівлі]]="","",Таблица1[[#This Row],[Коротка назва будівлі]])</f>
        <v/>
      </c>
      <c r="C40" s="127" t="str">
        <f>IF(Таблица1[[#This Row],[Категорія будівлі]]="","",Таблица1[[#This Row],[Категорія будівлі]])</f>
        <v/>
      </c>
      <c r="D40" s="128" t="str">
        <f>IF(Таблица1[[#This Row],[Джерело теплозабезпечення]]="","",Таблица1[[#This Row],[Джерело теплозабезпечення]])</f>
        <v/>
      </c>
      <c r="E40" s="21"/>
      <c r="F4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0" s="128" t="str">
        <f>IF(Таблица2021[[#This Row],[Джерело теплозабезпечення №2]]="","",Таблица2021[[#This Row],[Джерело теплозабезпечення №2]])</f>
        <v/>
      </c>
      <c r="I40" s="21"/>
      <c r="J4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0" s="128" t="str">
        <f>IF(Таблица2021[[#This Row],[Джерело теплозабезпечення №3]]="","",Таблица2021[[#This Row],[Джерело теплозабезпечення №3]])</f>
        <v/>
      </c>
      <c r="M40" s="21"/>
      <c r="N4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0" s="27"/>
      <c r="S4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0" s="72"/>
      <c r="U4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0" s="29"/>
      <c r="W4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1" spans="1:25">
      <c r="A41" s="126">
        <v>38</v>
      </c>
      <c r="B41" s="127" t="str">
        <f>IF(Таблица1[[#This Row],[Коротка назва будівлі]]="","",Таблица1[[#This Row],[Коротка назва будівлі]])</f>
        <v/>
      </c>
      <c r="C41" s="127" t="str">
        <f>IF(Таблица1[[#This Row],[Категорія будівлі]]="","",Таблица1[[#This Row],[Категорія будівлі]])</f>
        <v/>
      </c>
      <c r="D41" s="128" t="str">
        <f>IF(Таблица1[[#This Row],[Джерело теплозабезпечення]]="","",Таблица1[[#This Row],[Джерело теплозабезпечення]])</f>
        <v/>
      </c>
      <c r="E41" s="21"/>
      <c r="F4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1" s="128" t="str">
        <f>IF(Таблица2021[[#This Row],[Джерело теплозабезпечення №2]]="","",Таблица2021[[#This Row],[Джерело теплозабезпечення №2]])</f>
        <v/>
      </c>
      <c r="I41" s="21"/>
      <c r="J4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1" s="128" t="str">
        <f>IF(Таблица2021[[#This Row],[Джерело теплозабезпечення №3]]="","",Таблица2021[[#This Row],[Джерело теплозабезпечення №3]])</f>
        <v/>
      </c>
      <c r="M41" s="21"/>
      <c r="N4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1" s="27"/>
      <c r="S4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1" s="72"/>
      <c r="U4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1" s="29"/>
      <c r="W4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2" spans="1:25">
      <c r="A42" s="126">
        <v>39</v>
      </c>
      <c r="B42" s="127" t="str">
        <f>IF(Таблица1[[#This Row],[Коротка назва будівлі]]="","",Таблица1[[#This Row],[Коротка назва будівлі]])</f>
        <v/>
      </c>
      <c r="C42" s="127" t="str">
        <f>IF(Таблица1[[#This Row],[Категорія будівлі]]="","",Таблица1[[#This Row],[Категорія будівлі]])</f>
        <v/>
      </c>
      <c r="D42" s="128" t="str">
        <f>IF(Таблица1[[#This Row],[Джерело теплозабезпечення]]="","",Таблица1[[#This Row],[Джерело теплозабезпечення]])</f>
        <v/>
      </c>
      <c r="E42" s="21"/>
      <c r="F4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2" s="128" t="str">
        <f>IF(Таблица2021[[#This Row],[Джерело теплозабезпечення №2]]="","",Таблица2021[[#This Row],[Джерело теплозабезпечення №2]])</f>
        <v/>
      </c>
      <c r="I42" s="21"/>
      <c r="J4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2" s="128" t="str">
        <f>IF(Таблица2021[[#This Row],[Джерело теплозабезпечення №3]]="","",Таблица2021[[#This Row],[Джерело теплозабезпечення №3]])</f>
        <v/>
      </c>
      <c r="M42" s="21"/>
      <c r="N4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2" s="27"/>
      <c r="S4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2" s="72"/>
      <c r="U4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2" s="29"/>
      <c r="W4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3" spans="1:25">
      <c r="A43" s="126">
        <v>40</v>
      </c>
      <c r="B43" s="127" t="str">
        <f>IF(Таблица1[[#This Row],[Коротка назва будівлі]]="","",Таблица1[[#This Row],[Коротка назва будівлі]])</f>
        <v/>
      </c>
      <c r="C43" s="127" t="str">
        <f>IF(Таблица1[[#This Row],[Категорія будівлі]]="","",Таблица1[[#This Row],[Категорія будівлі]])</f>
        <v/>
      </c>
      <c r="D43" s="128" t="str">
        <f>IF(Таблица1[[#This Row],[Джерело теплозабезпечення]]="","",Таблица1[[#This Row],[Джерело теплозабезпечення]])</f>
        <v/>
      </c>
      <c r="E43" s="21"/>
      <c r="F4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3" s="128" t="str">
        <f>IF(Таблица2021[[#This Row],[Джерело теплозабезпечення №2]]="","",Таблица2021[[#This Row],[Джерело теплозабезпечення №2]])</f>
        <v/>
      </c>
      <c r="I43" s="21"/>
      <c r="J4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3" s="128" t="str">
        <f>IF(Таблица2021[[#This Row],[Джерело теплозабезпечення №3]]="","",Таблица2021[[#This Row],[Джерело теплозабезпечення №3]])</f>
        <v/>
      </c>
      <c r="M43" s="21"/>
      <c r="N4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3" s="27"/>
      <c r="S4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3" s="72"/>
      <c r="U4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3" s="29"/>
      <c r="W4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4" spans="1:25">
      <c r="A44" s="126">
        <v>41</v>
      </c>
      <c r="B44" s="127" t="str">
        <f>IF(Таблица1[[#This Row],[Коротка назва будівлі]]="","",Таблица1[[#This Row],[Коротка назва будівлі]])</f>
        <v/>
      </c>
      <c r="C44" s="127" t="str">
        <f>IF(Таблица1[[#This Row],[Категорія будівлі]]="","",Таблица1[[#This Row],[Категорія будівлі]])</f>
        <v/>
      </c>
      <c r="D44" s="128" t="str">
        <f>IF(Таблица1[[#This Row],[Джерело теплозабезпечення]]="","",Таблица1[[#This Row],[Джерело теплозабезпечення]])</f>
        <v/>
      </c>
      <c r="E44" s="21"/>
      <c r="F4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4" s="128" t="str">
        <f>IF(Таблица2021[[#This Row],[Джерело теплозабезпечення №2]]="","",Таблица2021[[#This Row],[Джерело теплозабезпечення №2]])</f>
        <v/>
      </c>
      <c r="I44" s="21"/>
      <c r="J4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4" s="128" t="str">
        <f>IF(Таблица2021[[#This Row],[Джерело теплозабезпечення №3]]="","",Таблица2021[[#This Row],[Джерело теплозабезпечення №3]])</f>
        <v/>
      </c>
      <c r="M44" s="21"/>
      <c r="N4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4" s="27"/>
      <c r="S4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4" s="72"/>
      <c r="U4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4" s="29"/>
      <c r="W4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5" spans="1:25">
      <c r="A45" s="126">
        <v>42</v>
      </c>
      <c r="B45" s="127" t="str">
        <f>IF(Таблица1[[#This Row],[Коротка назва будівлі]]="","",Таблица1[[#This Row],[Коротка назва будівлі]])</f>
        <v/>
      </c>
      <c r="C45" s="127" t="str">
        <f>IF(Таблица1[[#This Row],[Категорія будівлі]]="","",Таблица1[[#This Row],[Категорія будівлі]])</f>
        <v/>
      </c>
      <c r="D45" s="128" t="str">
        <f>IF(Таблица1[[#This Row],[Джерело теплозабезпечення]]="","",Таблица1[[#This Row],[Джерело теплозабезпечення]])</f>
        <v/>
      </c>
      <c r="E45" s="21"/>
      <c r="F4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5" s="128" t="str">
        <f>IF(Таблица2021[[#This Row],[Джерело теплозабезпечення №2]]="","",Таблица2021[[#This Row],[Джерело теплозабезпечення №2]])</f>
        <v/>
      </c>
      <c r="I45" s="21"/>
      <c r="J4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5" s="128" t="str">
        <f>IF(Таблица2021[[#This Row],[Джерело теплозабезпечення №3]]="","",Таблица2021[[#This Row],[Джерело теплозабезпечення №3]])</f>
        <v/>
      </c>
      <c r="M45" s="21"/>
      <c r="N4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5" s="27"/>
      <c r="S4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5" s="72"/>
      <c r="U4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5" s="29"/>
      <c r="W4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6" spans="1:25">
      <c r="A46" s="126">
        <v>43</v>
      </c>
      <c r="B46" s="127" t="str">
        <f>IF(Таблица1[[#This Row],[Коротка назва будівлі]]="","",Таблица1[[#This Row],[Коротка назва будівлі]])</f>
        <v/>
      </c>
      <c r="C46" s="127" t="str">
        <f>IF(Таблица1[[#This Row],[Категорія будівлі]]="","",Таблица1[[#This Row],[Категорія будівлі]])</f>
        <v/>
      </c>
      <c r="D46" s="128" t="str">
        <f>IF(Таблица1[[#This Row],[Джерело теплозабезпечення]]="","",Таблица1[[#This Row],[Джерело теплозабезпечення]])</f>
        <v/>
      </c>
      <c r="E46" s="21"/>
      <c r="F4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6" s="128" t="str">
        <f>IF(Таблица2021[[#This Row],[Джерело теплозабезпечення №2]]="","",Таблица2021[[#This Row],[Джерело теплозабезпечення №2]])</f>
        <v/>
      </c>
      <c r="I46" s="21"/>
      <c r="J4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6" s="128" t="str">
        <f>IF(Таблица2021[[#This Row],[Джерело теплозабезпечення №3]]="","",Таблица2021[[#This Row],[Джерело теплозабезпечення №3]])</f>
        <v/>
      </c>
      <c r="M46" s="21"/>
      <c r="N4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6" s="27"/>
      <c r="S4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6" s="72"/>
      <c r="U4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6" s="29"/>
      <c r="W4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7" spans="1:25">
      <c r="A47" s="126">
        <v>44</v>
      </c>
      <c r="B47" s="127" t="str">
        <f>IF(Таблица1[[#This Row],[Коротка назва будівлі]]="","",Таблица1[[#This Row],[Коротка назва будівлі]])</f>
        <v/>
      </c>
      <c r="C47" s="127" t="str">
        <f>IF(Таблица1[[#This Row],[Категорія будівлі]]="","",Таблица1[[#This Row],[Категорія будівлі]])</f>
        <v/>
      </c>
      <c r="D47" s="128" t="str">
        <f>IF(Таблица1[[#This Row],[Джерело теплозабезпечення]]="","",Таблица1[[#This Row],[Джерело теплозабезпечення]])</f>
        <v/>
      </c>
      <c r="E47" s="21"/>
      <c r="F4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7" s="128" t="str">
        <f>IF(Таблица2021[[#This Row],[Джерело теплозабезпечення №2]]="","",Таблица2021[[#This Row],[Джерело теплозабезпечення №2]])</f>
        <v/>
      </c>
      <c r="I47" s="21"/>
      <c r="J4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7" s="128" t="str">
        <f>IF(Таблица2021[[#This Row],[Джерело теплозабезпечення №3]]="","",Таблица2021[[#This Row],[Джерело теплозабезпечення №3]])</f>
        <v/>
      </c>
      <c r="M47" s="21"/>
      <c r="N4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7" s="27"/>
      <c r="S4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7" s="72"/>
      <c r="U4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7" s="29"/>
      <c r="W4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8" spans="1:25">
      <c r="A48" s="126">
        <v>45</v>
      </c>
      <c r="B48" s="127" t="str">
        <f>IF(Таблица1[[#This Row],[Коротка назва будівлі]]="","",Таблица1[[#This Row],[Коротка назва будівлі]])</f>
        <v/>
      </c>
      <c r="C48" s="127" t="str">
        <f>IF(Таблица1[[#This Row],[Категорія будівлі]]="","",Таблица1[[#This Row],[Категорія будівлі]])</f>
        <v/>
      </c>
      <c r="D48" s="128" t="str">
        <f>IF(Таблица1[[#This Row],[Джерело теплозабезпечення]]="","",Таблица1[[#This Row],[Джерело теплозабезпечення]])</f>
        <v/>
      </c>
      <c r="E48" s="21"/>
      <c r="F4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8" s="128" t="str">
        <f>IF(Таблица2021[[#This Row],[Джерело теплозабезпечення №2]]="","",Таблица2021[[#This Row],[Джерело теплозабезпечення №2]])</f>
        <v/>
      </c>
      <c r="I48" s="21"/>
      <c r="J4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8" s="128" t="str">
        <f>IF(Таблица2021[[#This Row],[Джерело теплозабезпечення №3]]="","",Таблица2021[[#This Row],[Джерело теплозабезпечення №3]])</f>
        <v/>
      </c>
      <c r="M48" s="21"/>
      <c r="N4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8" s="27"/>
      <c r="S4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8" s="72"/>
      <c r="U4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8" s="29"/>
      <c r="W4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49" spans="1:23">
      <c r="A49" s="126">
        <v>46</v>
      </c>
      <c r="B49" s="127" t="str">
        <f>IF(Таблица1[[#This Row],[Коротка назва будівлі]]="","",Таблица1[[#This Row],[Коротка назва будівлі]])</f>
        <v/>
      </c>
      <c r="C49" s="127" t="str">
        <f>IF(Таблица1[[#This Row],[Категорія будівлі]]="","",Таблица1[[#This Row],[Категорія будівлі]])</f>
        <v/>
      </c>
      <c r="D49" s="128" t="str">
        <f>IF(Таблица1[[#This Row],[Джерело теплозабезпечення]]="","",Таблица1[[#This Row],[Джерело теплозабезпечення]])</f>
        <v/>
      </c>
      <c r="E49" s="21"/>
      <c r="F4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4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49" s="128" t="str">
        <f>IF(Таблица2021[[#This Row],[Джерело теплозабезпечення №2]]="","",Таблица2021[[#This Row],[Джерело теплозабезпечення №2]])</f>
        <v/>
      </c>
      <c r="I49" s="21"/>
      <c r="J4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4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49" s="128" t="str">
        <f>IF(Таблица2021[[#This Row],[Джерело теплозабезпечення №3]]="","",Таблица2021[[#This Row],[Джерело теплозабезпечення №3]])</f>
        <v/>
      </c>
      <c r="M49" s="21"/>
      <c r="N4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4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4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4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49" s="27"/>
      <c r="S4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49" s="72"/>
      <c r="U4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49" s="29"/>
      <c r="W4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0" spans="1:23">
      <c r="A50" s="126">
        <v>47</v>
      </c>
      <c r="B50" s="127" t="str">
        <f>IF(Таблица1[[#This Row],[Коротка назва будівлі]]="","",Таблица1[[#This Row],[Коротка назва будівлі]])</f>
        <v/>
      </c>
      <c r="C50" s="127" t="str">
        <f>IF(Таблица1[[#This Row],[Категорія будівлі]]="","",Таблица1[[#This Row],[Категорія будівлі]])</f>
        <v/>
      </c>
      <c r="D50" s="128" t="str">
        <f>IF(Таблица1[[#This Row],[Джерело теплозабезпечення]]="","",Таблица1[[#This Row],[Джерело теплозабезпечення]])</f>
        <v/>
      </c>
      <c r="E50" s="21"/>
      <c r="F5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0" s="128" t="str">
        <f>IF(Таблица2021[[#This Row],[Джерело теплозабезпечення №2]]="","",Таблица2021[[#This Row],[Джерело теплозабезпечення №2]])</f>
        <v/>
      </c>
      <c r="I50" s="21"/>
      <c r="J5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0" s="128" t="str">
        <f>IF(Таблица2021[[#This Row],[Джерело теплозабезпечення №3]]="","",Таблица2021[[#This Row],[Джерело теплозабезпечення №3]])</f>
        <v/>
      </c>
      <c r="M50" s="21"/>
      <c r="N5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0" s="27"/>
      <c r="S5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0" s="72"/>
      <c r="U5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0" s="29"/>
      <c r="W5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1" spans="1:23">
      <c r="A51" s="126">
        <v>48</v>
      </c>
      <c r="B51" s="127" t="str">
        <f>IF(Таблица1[[#This Row],[Коротка назва будівлі]]="","",Таблица1[[#This Row],[Коротка назва будівлі]])</f>
        <v/>
      </c>
      <c r="C51" s="127" t="str">
        <f>IF(Таблица1[[#This Row],[Категорія будівлі]]="","",Таблица1[[#This Row],[Категорія будівлі]])</f>
        <v/>
      </c>
      <c r="D51" s="128" t="str">
        <f>IF(Таблица1[[#This Row],[Джерело теплозабезпечення]]="","",Таблица1[[#This Row],[Джерело теплозабезпечення]])</f>
        <v/>
      </c>
      <c r="E51" s="21"/>
      <c r="F5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1" s="128" t="str">
        <f>IF(Таблица2021[[#This Row],[Джерело теплозабезпечення №2]]="","",Таблица2021[[#This Row],[Джерело теплозабезпечення №2]])</f>
        <v/>
      </c>
      <c r="I51" s="21"/>
      <c r="J5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1" s="128" t="str">
        <f>IF(Таблица2021[[#This Row],[Джерело теплозабезпечення №3]]="","",Таблица2021[[#This Row],[Джерело теплозабезпечення №3]])</f>
        <v/>
      </c>
      <c r="M51" s="21"/>
      <c r="N5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1" s="27"/>
      <c r="S5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1" s="72"/>
      <c r="U5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1" s="29"/>
      <c r="W5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2" spans="1:23">
      <c r="A52" s="126">
        <v>49</v>
      </c>
      <c r="B52" s="127" t="str">
        <f>IF(Таблица1[[#This Row],[Коротка назва будівлі]]="","",Таблица1[[#This Row],[Коротка назва будівлі]])</f>
        <v/>
      </c>
      <c r="C52" s="127" t="str">
        <f>IF(Таблица1[[#This Row],[Категорія будівлі]]="","",Таблица1[[#This Row],[Категорія будівлі]])</f>
        <v/>
      </c>
      <c r="D52" s="128" t="str">
        <f>IF(Таблица1[[#This Row],[Джерело теплозабезпечення]]="","",Таблица1[[#This Row],[Джерело теплозабезпечення]])</f>
        <v/>
      </c>
      <c r="E52" s="21"/>
      <c r="F5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2" s="128" t="str">
        <f>IF(Таблица2021[[#This Row],[Джерело теплозабезпечення №2]]="","",Таблица2021[[#This Row],[Джерело теплозабезпечення №2]])</f>
        <v/>
      </c>
      <c r="I52" s="21"/>
      <c r="J5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2" s="128" t="str">
        <f>IF(Таблица2021[[#This Row],[Джерело теплозабезпечення №3]]="","",Таблица2021[[#This Row],[Джерело теплозабезпечення №3]])</f>
        <v/>
      </c>
      <c r="M52" s="21"/>
      <c r="N5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2" s="27"/>
      <c r="S5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2" s="72"/>
      <c r="U5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2" s="29"/>
      <c r="W5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3" spans="1:23">
      <c r="A53" s="126">
        <v>50</v>
      </c>
      <c r="B53" s="127" t="str">
        <f>IF(Таблица1[[#This Row],[Коротка назва будівлі]]="","",Таблица1[[#This Row],[Коротка назва будівлі]])</f>
        <v/>
      </c>
      <c r="C53" s="127" t="str">
        <f>IF(Таблица1[[#This Row],[Категорія будівлі]]="","",Таблица1[[#This Row],[Категорія будівлі]])</f>
        <v/>
      </c>
      <c r="D53" s="128" t="str">
        <f>IF(Таблица1[[#This Row],[Джерело теплозабезпечення]]="","",Таблица1[[#This Row],[Джерело теплозабезпечення]])</f>
        <v/>
      </c>
      <c r="E53" s="21"/>
      <c r="F5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3" s="128" t="str">
        <f>IF(Таблица2021[[#This Row],[Джерело теплозабезпечення №2]]="","",Таблица2021[[#This Row],[Джерело теплозабезпечення №2]])</f>
        <v/>
      </c>
      <c r="I53" s="21"/>
      <c r="J5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3" s="128" t="str">
        <f>IF(Таблица2021[[#This Row],[Джерело теплозабезпечення №3]]="","",Таблица2021[[#This Row],[Джерело теплозабезпечення №3]])</f>
        <v/>
      </c>
      <c r="M53" s="21"/>
      <c r="N5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3" s="27"/>
      <c r="S5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3" s="72"/>
      <c r="U5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3" s="29"/>
      <c r="W5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4" spans="1:23">
      <c r="A54" s="126">
        <v>51</v>
      </c>
      <c r="B54" s="127" t="str">
        <f>IF(Таблица1[[#This Row],[Коротка назва будівлі]]="","",Таблица1[[#This Row],[Коротка назва будівлі]])</f>
        <v/>
      </c>
      <c r="C54" s="127" t="str">
        <f>IF(Таблица1[[#This Row],[Категорія будівлі]]="","",Таблица1[[#This Row],[Категорія будівлі]])</f>
        <v/>
      </c>
      <c r="D54" s="128" t="str">
        <f>IF(Таблица1[[#This Row],[Джерело теплозабезпечення]]="","",Таблица1[[#This Row],[Джерело теплозабезпечення]])</f>
        <v/>
      </c>
      <c r="E54" s="21"/>
      <c r="F5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4" s="128" t="str">
        <f>IF(Таблица2021[[#This Row],[Джерело теплозабезпечення №2]]="","",Таблица2021[[#This Row],[Джерело теплозабезпечення №2]])</f>
        <v/>
      </c>
      <c r="I54" s="21"/>
      <c r="J5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4" s="128" t="str">
        <f>IF(Таблица2021[[#This Row],[Джерело теплозабезпечення №3]]="","",Таблица2021[[#This Row],[Джерело теплозабезпечення №3]])</f>
        <v/>
      </c>
      <c r="M54" s="21"/>
      <c r="N5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4" s="27"/>
      <c r="S5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4" s="72"/>
      <c r="U5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4" s="29"/>
      <c r="W5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5" spans="1:23">
      <c r="A55" s="126">
        <v>52</v>
      </c>
      <c r="B55" s="127" t="str">
        <f>IF(Таблица1[[#This Row],[Коротка назва будівлі]]="","",Таблица1[[#This Row],[Коротка назва будівлі]])</f>
        <v/>
      </c>
      <c r="C55" s="127" t="str">
        <f>IF(Таблица1[[#This Row],[Категорія будівлі]]="","",Таблица1[[#This Row],[Категорія будівлі]])</f>
        <v/>
      </c>
      <c r="D55" s="128" t="str">
        <f>IF(Таблица1[[#This Row],[Джерело теплозабезпечення]]="","",Таблица1[[#This Row],[Джерело теплозабезпечення]])</f>
        <v/>
      </c>
      <c r="E55" s="21"/>
      <c r="F5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5" s="128" t="str">
        <f>IF(Таблица2021[[#This Row],[Джерело теплозабезпечення №2]]="","",Таблица2021[[#This Row],[Джерело теплозабезпечення №2]])</f>
        <v/>
      </c>
      <c r="I55" s="21"/>
      <c r="J5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5" s="128" t="str">
        <f>IF(Таблица2021[[#This Row],[Джерело теплозабезпечення №3]]="","",Таблица2021[[#This Row],[Джерело теплозабезпечення №3]])</f>
        <v/>
      </c>
      <c r="M55" s="21"/>
      <c r="N5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5" s="27"/>
      <c r="S5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5" s="72"/>
      <c r="U5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5" s="29"/>
      <c r="W5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6" spans="1:23">
      <c r="A56" s="126">
        <v>53</v>
      </c>
      <c r="B56" s="127" t="str">
        <f>IF(Таблица1[[#This Row],[Коротка назва будівлі]]="","",Таблица1[[#This Row],[Коротка назва будівлі]])</f>
        <v/>
      </c>
      <c r="C56" s="127" t="str">
        <f>IF(Таблица1[[#This Row],[Категорія будівлі]]="","",Таблица1[[#This Row],[Категорія будівлі]])</f>
        <v/>
      </c>
      <c r="D56" s="128" t="str">
        <f>IF(Таблица1[[#This Row],[Джерело теплозабезпечення]]="","",Таблица1[[#This Row],[Джерело теплозабезпечення]])</f>
        <v/>
      </c>
      <c r="E56" s="21"/>
      <c r="F5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6" s="128" t="str">
        <f>IF(Таблица2021[[#This Row],[Джерело теплозабезпечення №2]]="","",Таблица2021[[#This Row],[Джерело теплозабезпечення №2]])</f>
        <v/>
      </c>
      <c r="I56" s="21"/>
      <c r="J5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6" s="128" t="str">
        <f>IF(Таблица2021[[#This Row],[Джерело теплозабезпечення №3]]="","",Таблица2021[[#This Row],[Джерело теплозабезпечення №3]])</f>
        <v/>
      </c>
      <c r="M56" s="21"/>
      <c r="N5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6" s="27"/>
      <c r="S5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6" s="72"/>
      <c r="U5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6" s="29"/>
      <c r="W5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7" spans="1:23">
      <c r="A57" s="126">
        <v>54</v>
      </c>
      <c r="B57" s="127" t="str">
        <f>IF(Таблица1[[#This Row],[Коротка назва будівлі]]="","",Таблица1[[#This Row],[Коротка назва будівлі]])</f>
        <v/>
      </c>
      <c r="C57" s="127" t="str">
        <f>IF(Таблица1[[#This Row],[Категорія будівлі]]="","",Таблица1[[#This Row],[Категорія будівлі]])</f>
        <v/>
      </c>
      <c r="D57" s="128" t="str">
        <f>IF(Таблица1[[#This Row],[Джерело теплозабезпечення]]="","",Таблица1[[#This Row],[Джерело теплозабезпечення]])</f>
        <v/>
      </c>
      <c r="E57" s="21"/>
      <c r="F5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7" s="128" t="str">
        <f>IF(Таблица2021[[#This Row],[Джерело теплозабезпечення №2]]="","",Таблица2021[[#This Row],[Джерело теплозабезпечення №2]])</f>
        <v/>
      </c>
      <c r="I57" s="21"/>
      <c r="J5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7" s="128" t="str">
        <f>IF(Таблица2021[[#This Row],[Джерело теплозабезпечення №3]]="","",Таблица2021[[#This Row],[Джерело теплозабезпечення №3]])</f>
        <v/>
      </c>
      <c r="M57" s="21"/>
      <c r="N5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7" s="27"/>
      <c r="S5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7" s="72"/>
      <c r="U5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7" s="29"/>
      <c r="W5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8" spans="1:23">
      <c r="A58" s="126">
        <v>55</v>
      </c>
      <c r="B58" s="127" t="str">
        <f>IF(Таблица1[[#This Row],[Коротка назва будівлі]]="","",Таблица1[[#This Row],[Коротка назва будівлі]])</f>
        <v/>
      </c>
      <c r="C58" s="127" t="str">
        <f>IF(Таблица1[[#This Row],[Категорія будівлі]]="","",Таблица1[[#This Row],[Категорія будівлі]])</f>
        <v/>
      </c>
      <c r="D58" s="128" t="str">
        <f>IF(Таблица1[[#This Row],[Джерело теплозабезпечення]]="","",Таблица1[[#This Row],[Джерело теплозабезпечення]])</f>
        <v/>
      </c>
      <c r="E58" s="21"/>
      <c r="F5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8" s="128" t="str">
        <f>IF(Таблица2021[[#This Row],[Джерело теплозабезпечення №2]]="","",Таблица2021[[#This Row],[Джерело теплозабезпечення №2]])</f>
        <v/>
      </c>
      <c r="I58" s="21"/>
      <c r="J5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8" s="128" t="str">
        <f>IF(Таблица2021[[#This Row],[Джерело теплозабезпечення №3]]="","",Таблица2021[[#This Row],[Джерело теплозабезпечення №3]])</f>
        <v/>
      </c>
      <c r="M58" s="21"/>
      <c r="N5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8" s="27"/>
      <c r="S5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8" s="72"/>
      <c r="U5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8" s="29"/>
      <c r="W5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59" spans="1:23">
      <c r="A59" s="126">
        <v>56</v>
      </c>
      <c r="B59" s="127" t="str">
        <f>IF(Таблица1[[#This Row],[Коротка назва будівлі]]="","",Таблица1[[#This Row],[Коротка назва будівлі]])</f>
        <v/>
      </c>
      <c r="C59" s="127" t="str">
        <f>IF(Таблица1[[#This Row],[Категорія будівлі]]="","",Таблица1[[#This Row],[Категорія будівлі]])</f>
        <v/>
      </c>
      <c r="D59" s="128" t="str">
        <f>IF(Таблица1[[#This Row],[Джерело теплозабезпечення]]="","",Таблица1[[#This Row],[Джерело теплозабезпечення]])</f>
        <v/>
      </c>
      <c r="E59" s="21"/>
      <c r="F5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5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59" s="128" t="str">
        <f>IF(Таблица2021[[#This Row],[Джерело теплозабезпечення №2]]="","",Таблица2021[[#This Row],[Джерело теплозабезпечення №2]])</f>
        <v/>
      </c>
      <c r="I59" s="21"/>
      <c r="J5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5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59" s="128" t="str">
        <f>IF(Таблица2021[[#This Row],[Джерело теплозабезпечення №3]]="","",Таблица2021[[#This Row],[Джерело теплозабезпечення №3]])</f>
        <v/>
      </c>
      <c r="M59" s="21"/>
      <c r="N5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5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5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5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59" s="27"/>
      <c r="S5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59" s="72"/>
      <c r="U5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59" s="29"/>
      <c r="W5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0" spans="1:23">
      <c r="A60" s="126">
        <v>57</v>
      </c>
      <c r="B60" s="127" t="str">
        <f>IF(Таблица1[[#This Row],[Коротка назва будівлі]]="","",Таблица1[[#This Row],[Коротка назва будівлі]])</f>
        <v/>
      </c>
      <c r="C60" s="127" t="str">
        <f>IF(Таблица1[[#This Row],[Категорія будівлі]]="","",Таблица1[[#This Row],[Категорія будівлі]])</f>
        <v/>
      </c>
      <c r="D60" s="128" t="str">
        <f>IF(Таблица1[[#This Row],[Джерело теплозабезпечення]]="","",Таблица1[[#This Row],[Джерело теплозабезпечення]])</f>
        <v/>
      </c>
      <c r="E60" s="21"/>
      <c r="F6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0" s="128" t="str">
        <f>IF(Таблица2021[[#This Row],[Джерело теплозабезпечення №2]]="","",Таблица2021[[#This Row],[Джерело теплозабезпечення №2]])</f>
        <v/>
      </c>
      <c r="I60" s="21"/>
      <c r="J6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0" s="128" t="str">
        <f>IF(Таблица2021[[#This Row],[Джерело теплозабезпечення №3]]="","",Таблица2021[[#This Row],[Джерело теплозабезпечення №3]])</f>
        <v/>
      </c>
      <c r="M60" s="21"/>
      <c r="N6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0" s="27"/>
      <c r="S6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0" s="72"/>
      <c r="U6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0" s="29"/>
      <c r="W6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1" spans="1:23">
      <c r="A61" s="126">
        <v>58</v>
      </c>
      <c r="B61" s="127" t="str">
        <f>IF(Таблица1[[#This Row],[Коротка назва будівлі]]="","",Таблица1[[#This Row],[Коротка назва будівлі]])</f>
        <v/>
      </c>
      <c r="C61" s="127" t="str">
        <f>IF(Таблица1[[#This Row],[Категорія будівлі]]="","",Таблица1[[#This Row],[Категорія будівлі]])</f>
        <v/>
      </c>
      <c r="D61" s="128" t="str">
        <f>IF(Таблица1[[#This Row],[Джерело теплозабезпечення]]="","",Таблица1[[#This Row],[Джерело теплозабезпечення]])</f>
        <v/>
      </c>
      <c r="E61" s="21"/>
      <c r="F6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1" s="128" t="str">
        <f>IF(Таблица2021[[#This Row],[Джерело теплозабезпечення №2]]="","",Таблица2021[[#This Row],[Джерело теплозабезпечення №2]])</f>
        <v/>
      </c>
      <c r="I61" s="21"/>
      <c r="J6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1" s="128" t="str">
        <f>IF(Таблица2021[[#This Row],[Джерело теплозабезпечення №3]]="","",Таблица2021[[#This Row],[Джерело теплозабезпечення №3]])</f>
        <v/>
      </c>
      <c r="M61" s="21"/>
      <c r="N6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1" s="27"/>
      <c r="S6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1" s="72"/>
      <c r="U6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1" s="29"/>
      <c r="W6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2" spans="1:23">
      <c r="A62" s="126">
        <v>59</v>
      </c>
      <c r="B62" s="127" t="str">
        <f>IF(Таблица1[[#This Row],[Коротка назва будівлі]]="","",Таблица1[[#This Row],[Коротка назва будівлі]])</f>
        <v/>
      </c>
      <c r="C62" s="127" t="str">
        <f>IF(Таблица1[[#This Row],[Категорія будівлі]]="","",Таблица1[[#This Row],[Категорія будівлі]])</f>
        <v/>
      </c>
      <c r="D62" s="128" t="str">
        <f>IF(Таблица1[[#This Row],[Джерело теплозабезпечення]]="","",Таблица1[[#This Row],[Джерело теплозабезпечення]])</f>
        <v/>
      </c>
      <c r="E62" s="21"/>
      <c r="F6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2" s="128" t="str">
        <f>IF(Таблица2021[[#This Row],[Джерело теплозабезпечення №2]]="","",Таблица2021[[#This Row],[Джерело теплозабезпечення №2]])</f>
        <v/>
      </c>
      <c r="I62" s="21"/>
      <c r="J6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2" s="128" t="str">
        <f>IF(Таблица2021[[#This Row],[Джерело теплозабезпечення №3]]="","",Таблица2021[[#This Row],[Джерело теплозабезпечення №3]])</f>
        <v/>
      </c>
      <c r="M62" s="21"/>
      <c r="N6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2" s="27"/>
      <c r="S6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2" s="72"/>
      <c r="U6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2" s="29"/>
      <c r="W6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3" spans="1:23">
      <c r="A63" s="126">
        <v>60</v>
      </c>
      <c r="B63" s="127" t="str">
        <f>IF(Таблица1[[#This Row],[Коротка назва будівлі]]="","",Таблица1[[#This Row],[Коротка назва будівлі]])</f>
        <v/>
      </c>
      <c r="C63" s="127" t="str">
        <f>IF(Таблица1[[#This Row],[Категорія будівлі]]="","",Таблица1[[#This Row],[Категорія будівлі]])</f>
        <v/>
      </c>
      <c r="D63" s="128" t="str">
        <f>IF(Таблица1[[#This Row],[Джерело теплозабезпечення]]="","",Таблица1[[#This Row],[Джерело теплозабезпечення]])</f>
        <v/>
      </c>
      <c r="E63" s="21"/>
      <c r="F6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3" s="128" t="str">
        <f>IF(Таблица2021[[#This Row],[Джерело теплозабезпечення №2]]="","",Таблица2021[[#This Row],[Джерело теплозабезпечення №2]])</f>
        <v/>
      </c>
      <c r="I63" s="21"/>
      <c r="J6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3" s="128" t="str">
        <f>IF(Таблица2021[[#This Row],[Джерело теплозабезпечення №3]]="","",Таблица2021[[#This Row],[Джерело теплозабезпечення №3]])</f>
        <v/>
      </c>
      <c r="M63" s="21"/>
      <c r="N6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3" s="27"/>
      <c r="S6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3" s="72"/>
      <c r="U6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3" s="29"/>
      <c r="W6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4" spans="1:23">
      <c r="A64" s="126">
        <v>61</v>
      </c>
      <c r="B64" s="127" t="str">
        <f>IF(Таблица1[[#This Row],[Коротка назва будівлі]]="","",Таблица1[[#This Row],[Коротка назва будівлі]])</f>
        <v/>
      </c>
      <c r="C64" s="127" t="str">
        <f>IF(Таблица1[[#This Row],[Категорія будівлі]]="","",Таблица1[[#This Row],[Категорія будівлі]])</f>
        <v/>
      </c>
      <c r="D64" s="128" t="str">
        <f>IF(Таблица1[[#This Row],[Джерело теплозабезпечення]]="","",Таблица1[[#This Row],[Джерело теплозабезпечення]])</f>
        <v/>
      </c>
      <c r="E64" s="21"/>
      <c r="F6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4" s="128" t="str">
        <f>IF(Таблица2021[[#This Row],[Джерело теплозабезпечення №2]]="","",Таблица2021[[#This Row],[Джерело теплозабезпечення №2]])</f>
        <v/>
      </c>
      <c r="I64" s="21"/>
      <c r="J6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4" s="128" t="str">
        <f>IF(Таблица2021[[#This Row],[Джерело теплозабезпечення №3]]="","",Таблица2021[[#This Row],[Джерело теплозабезпечення №3]])</f>
        <v/>
      </c>
      <c r="M64" s="21"/>
      <c r="N6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4" s="27"/>
      <c r="S6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4" s="72"/>
      <c r="U6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4" s="29"/>
      <c r="W6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5" spans="1:23">
      <c r="A65" s="126">
        <v>62</v>
      </c>
      <c r="B65" s="127" t="str">
        <f>IF(Таблица1[[#This Row],[Коротка назва будівлі]]="","",Таблица1[[#This Row],[Коротка назва будівлі]])</f>
        <v/>
      </c>
      <c r="C65" s="127" t="str">
        <f>IF(Таблица1[[#This Row],[Категорія будівлі]]="","",Таблица1[[#This Row],[Категорія будівлі]])</f>
        <v/>
      </c>
      <c r="D65" s="128" t="str">
        <f>IF(Таблица1[[#This Row],[Джерело теплозабезпечення]]="","",Таблица1[[#This Row],[Джерело теплозабезпечення]])</f>
        <v/>
      </c>
      <c r="E65" s="21"/>
      <c r="F6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5" s="128" t="str">
        <f>IF(Таблица2021[[#This Row],[Джерело теплозабезпечення №2]]="","",Таблица2021[[#This Row],[Джерело теплозабезпечення №2]])</f>
        <v/>
      </c>
      <c r="I65" s="21"/>
      <c r="J6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5" s="128" t="str">
        <f>IF(Таблица2021[[#This Row],[Джерело теплозабезпечення №3]]="","",Таблица2021[[#This Row],[Джерело теплозабезпечення №3]])</f>
        <v/>
      </c>
      <c r="M65" s="21"/>
      <c r="N6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5" s="27"/>
      <c r="S6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5" s="72"/>
      <c r="U6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5" s="29"/>
      <c r="W6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6" spans="1:23">
      <c r="A66" s="126">
        <v>63</v>
      </c>
      <c r="B66" s="127" t="str">
        <f>IF(Таблица1[[#This Row],[Коротка назва будівлі]]="","",Таблица1[[#This Row],[Коротка назва будівлі]])</f>
        <v/>
      </c>
      <c r="C66" s="127" t="str">
        <f>IF(Таблица1[[#This Row],[Категорія будівлі]]="","",Таблица1[[#This Row],[Категорія будівлі]])</f>
        <v/>
      </c>
      <c r="D66" s="128" t="str">
        <f>IF(Таблица1[[#This Row],[Джерело теплозабезпечення]]="","",Таблица1[[#This Row],[Джерело теплозабезпечення]])</f>
        <v/>
      </c>
      <c r="E66" s="21"/>
      <c r="F6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6" s="128" t="str">
        <f>IF(Таблица2021[[#This Row],[Джерело теплозабезпечення №2]]="","",Таблица2021[[#This Row],[Джерело теплозабезпечення №2]])</f>
        <v/>
      </c>
      <c r="I66" s="21"/>
      <c r="J6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6" s="128" t="str">
        <f>IF(Таблица2021[[#This Row],[Джерело теплозабезпечення №3]]="","",Таблица2021[[#This Row],[Джерело теплозабезпечення №3]])</f>
        <v/>
      </c>
      <c r="M66" s="21"/>
      <c r="N6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6" s="27"/>
      <c r="S6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6" s="72"/>
      <c r="U6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6" s="29"/>
      <c r="W6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7" spans="1:23">
      <c r="A67" s="126">
        <v>64</v>
      </c>
      <c r="B67" s="127" t="str">
        <f>IF(Таблица1[[#This Row],[Коротка назва будівлі]]="","",Таблица1[[#This Row],[Коротка назва будівлі]])</f>
        <v/>
      </c>
      <c r="C67" s="127" t="str">
        <f>IF(Таблица1[[#This Row],[Категорія будівлі]]="","",Таблица1[[#This Row],[Категорія будівлі]])</f>
        <v/>
      </c>
      <c r="D67" s="128" t="str">
        <f>IF(Таблица1[[#This Row],[Джерело теплозабезпечення]]="","",Таблица1[[#This Row],[Джерело теплозабезпечення]])</f>
        <v/>
      </c>
      <c r="E67" s="21"/>
      <c r="F6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7" s="128" t="str">
        <f>IF(Таблица2021[[#This Row],[Джерело теплозабезпечення №2]]="","",Таблица2021[[#This Row],[Джерело теплозабезпечення №2]])</f>
        <v/>
      </c>
      <c r="I67" s="21"/>
      <c r="J6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7" s="128" t="str">
        <f>IF(Таблица2021[[#This Row],[Джерело теплозабезпечення №3]]="","",Таблица2021[[#This Row],[Джерело теплозабезпечення №3]])</f>
        <v/>
      </c>
      <c r="M67" s="21"/>
      <c r="N6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7" s="27"/>
      <c r="S6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7" s="72"/>
      <c r="U6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7" s="29"/>
      <c r="W6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8" spans="1:23">
      <c r="A68" s="126">
        <v>65</v>
      </c>
      <c r="B68" s="127" t="str">
        <f>IF(Таблица1[[#This Row],[Коротка назва будівлі]]="","",Таблица1[[#This Row],[Коротка назва будівлі]])</f>
        <v/>
      </c>
      <c r="C68" s="127" t="str">
        <f>IF(Таблица1[[#This Row],[Категорія будівлі]]="","",Таблица1[[#This Row],[Категорія будівлі]])</f>
        <v/>
      </c>
      <c r="D68" s="128" t="str">
        <f>IF(Таблица1[[#This Row],[Джерело теплозабезпечення]]="","",Таблица1[[#This Row],[Джерело теплозабезпечення]])</f>
        <v/>
      </c>
      <c r="E68" s="21"/>
      <c r="F6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8" s="128" t="str">
        <f>IF(Таблица2021[[#This Row],[Джерело теплозабезпечення №2]]="","",Таблица2021[[#This Row],[Джерело теплозабезпечення №2]])</f>
        <v/>
      </c>
      <c r="I68" s="21"/>
      <c r="J6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8" s="128" t="str">
        <f>IF(Таблица2021[[#This Row],[Джерело теплозабезпечення №3]]="","",Таблица2021[[#This Row],[Джерело теплозабезпечення №3]])</f>
        <v/>
      </c>
      <c r="M68" s="21"/>
      <c r="N6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8" s="27"/>
      <c r="S6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8" s="72"/>
      <c r="U6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8" s="29"/>
      <c r="W6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69" spans="1:23">
      <c r="A69" s="126">
        <v>66</v>
      </c>
      <c r="B69" s="127" t="str">
        <f>IF(Таблица1[[#This Row],[Коротка назва будівлі]]="","",Таблица1[[#This Row],[Коротка назва будівлі]])</f>
        <v/>
      </c>
      <c r="C69" s="127" t="str">
        <f>IF(Таблица1[[#This Row],[Категорія будівлі]]="","",Таблица1[[#This Row],[Категорія будівлі]])</f>
        <v/>
      </c>
      <c r="D69" s="128" t="str">
        <f>IF(Таблица1[[#This Row],[Джерело теплозабезпечення]]="","",Таблица1[[#This Row],[Джерело теплозабезпечення]])</f>
        <v/>
      </c>
      <c r="E69" s="21"/>
      <c r="F6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6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69" s="128" t="str">
        <f>IF(Таблица2021[[#This Row],[Джерело теплозабезпечення №2]]="","",Таблица2021[[#This Row],[Джерело теплозабезпечення №2]])</f>
        <v/>
      </c>
      <c r="I69" s="21"/>
      <c r="J6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6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69" s="128" t="str">
        <f>IF(Таблица2021[[#This Row],[Джерело теплозабезпечення №3]]="","",Таблица2021[[#This Row],[Джерело теплозабезпечення №3]])</f>
        <v/>
      </c>
      <c r="M69" s="21"/>
      <c r="N6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6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6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6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69" s="27"/>
      <c r="S6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69" s="72"/>
      <c r="U6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69" s="29"/>
      <c r="W6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0" spans="1:23">
      <c r="A70" s="126">
        <v>67</v>
      </c>
      <c r="B70" s="127" t="str">
        <f>IF(Таблица1[[#This Row],[Коротка назва будівлі]]="","",Таблица1[[#This Row],[Коротка назва будівлі]])</f>
        <v/>
      </c>
      <c r="C70" s="127" t="str">
        <f>IF(Таблица1[[#This Row],[Категорія будівлі]]="","",Таблица1[[#This Row],[Категорія будівлі]])</f>
        <v/>
      </c>
      <c r="D70" s="128" t="str">
        <f>IF(Таблица1[[#This Row],[Джерело теплозабезпечення]]="","",Таблица1[[#This Row],[Джерело теплозабезпечення]])</f>
        <v/>
      </c>
      <c r="E70" s="21"/>
      <c r="F7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0" s="128" t="str">
        <f>IF(Таблица2021[[#This Row],[Джерело теплозабезпечення №2]]="","",Таблица2021[[#This Row],[Джерело теплозабезпечення №2]])</f>
        <v/>
      </c>
      <c r="I70" s="21"/>
      <c r="J7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0" s="128" t="str">
        <f>IF(Таблица2021[[#This Row],[Джерело теплозабезпечення №3]]="","",Таблица2021[[#This Row],[Джерело теплозабезпечення №3]])</f>
        <v/>
      </c>
      <c r="M70" s="21"/>
      <c r="N7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0" s="27"/>
      <c r="S7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0" s="72"/>
      <c r="U7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0" s="29"/>
      <c r="W7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1" spans="1:23">
      <c r="A71" s="126">
        <v>68</v>
      </c>
      <c r="B71" s="127" t="str">
        <f>IF(Таблица1[[#This Row],[Коротка назва будівлі]]="","",Таблица1[[#This Row],[Коротка назва будівлі]])</f>
        <v/>
      </c>
      <c r="C71" s="127" t="str">
        <f>IF(Таблица1[[#This Row],[Категорія будівлі]]="","",Таблица1[[#This Row],[Категорія будівлі]])</f>
        <v/>
      </c>
      <c r="D71" s="128" t="str">
        <f>IF(Таблица1[[#This Row],[Джерело теплозабезпечення]]="","",Таблица1[[#This Row],[Джерело теплозабезпечення]])</f>
        <v/>
      </c>
      <c r="E71" s="21"/>
      <c r="F7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1" s="128" t="str">
        <f>IF(Таблица2021[[#This Row],[Джерело теплозабезпечення №2]]="","",Таблица2021[[#This Row],[Джерело теплозабезпечення №2]])</f>
        <v/>
      </c>
      <c r="I71" s="21"/>
      <c r="J7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1" s="128" t="str">
        <f>IF(Таблица2021[[#This Row],[Джерело теплозабезпечення №3]]="","",Таблица2021[[#This Row],[Джерело теплозабезпечення №3]])</f>
        <v/>
      </c>
      <c r="M71" s="21"/>
      <c r="N7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1" s="27"/>
      <c r="S7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1" s="72"/>
      <c r="U7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1" s="29"/>
      <c r="W7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2" spans="1:23">
      <c r="A72" s="126">
        <v>69</v>
      </c>
      <c r="B72" s="127" t="str">
        <f>IF(Таблица1[[#This Row],[Коротка назва будівлі]]="","",Таблица1[[#This Row],[Коротка назва будівлі]])</f>
        <v/>
      </c>
      <c r="C72" s="127" t="str">
        <f>IF(Таблица1[[#This Row],[Категорія будівлі]]="","",Таблица1[[#This Row],[Категорія будівлі]])</f>
        <v/>
      </c>
      <c r="D72" s="128" t="str">
        <f>IF(Таблица1[[#This Row],[Джерело теплозабезпечення]]="","",Таблица1[[#This Row],[Джерело теплозабезпечення]])</f>
        <v/>
      </c>
      <c r="E72" s="21"/>
      <c r="F7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2" s="128" t="str">
        <f>IF(Таблица2021[[#This Row],[Джерело теплозабезпечення №2]]="","",Таблица2021[[#This Row],[Джерело теплозабезпечення №2]])</f>
        <v/>
      </c>
      <c r="I72" s="21"/>
      <c r="J7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2" s="128" t="str">
        <f>IF(Таблица2021[[#This Row],[Джерело теплозабезпечення №3]]="","",Таблица2021[[#This Row],[Джерело теплозабезпечення №3]])</f>
        <v/>
      </c>
      <c r="M72" s="21"/>
      <c r="N7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2" s="27"/>
      <c r="S7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2" s="72"/>
      <c r="U7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2" s="29"/>
      <c r="W7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3" spans="1:23">
      <c r="A73" s="126">
        <v>70</v>
      </c>
      <c r="B73" s="127" t="str">
        <f>IF(Таблица1[[#This Row],[Коротка назва будівлі]]="","",Таблица1[[#This Row],[Коротка назва будівлі]])</f>
        <v/>
      </c>
      <c r="C73" s="127" t="str">
        <f>IF(Таблица1[[#This Row],[Категорія будівлі]]="","",Таблица1[[#This Row],[Категорія будівлі]])</f>
        <v/>
      </c>
      <c r="D73" s="128" t="str">
        <f>IF(Таблица1[[#This Row],[Джерело теплозабезпечення]]="","",Таблица1[[#This Row],[Джерело теплозабезпечення]])</f>
        <v/>
      </c>
      <c r="E73" s="21"/>
      <c r="F7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3" s="128" t="str">
        <f>IF(Таблица2021[[#This Row],[Джерело теплозабезпечення №2]]="","",Таблица2021[[#This Row],[Джерело теплозабезпечення №2]])</f>
        <v/>
      </c>
      <c r="I73" s="21"/>
      <c r="J7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3" s="128" t="str">
        <f>IF(Таблица2021[[#This Row],[Джерело теплозабезпечення №3]]="","",Таблица2021[[#This Row],[Джерело теплозабезпечення №3]])</f>
        <v/>
      </c>
      <c r="M73" s="21"/>
      <c r="N7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3" s="27"/>
      <c r="S7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3" s="72"/>
      <c r="U7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3" s="29"/>
      <c r="W7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4" spans="1:23">
      <c r="A74" s="126">
        <v>71</v>
      </c>
      <c r="B74" s="127" t="str">
        <f>IF(Таблица1[[#This Row],[Коротка назва будівлі]]="","",Таблица1[[#This Row],[Коротка назва будівлі]])</f>
        <v/>
      </c>
      <c r="C74" s="127" t="str">
        <f>IF(Таблица1[[#This Row],[Категорія будівлі]]="","",Таблица1[[#This Row],[Категорія будівлі]])</f>
        <v/>
      </c>
      <c r="D74" s="128" t="str">
        <f>IF(Таблица1[[#This Row],[Джерело теплозабезпечення]]="","",Таблица1[[#This Row],[Джерело теплозабезпечення]])</f>
        <v/>
      </c>
      <c r="E74" s="21"/>
      <c r="F7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4" s="128" t="str">
        <f>IF(Таблица2021[[#This Row],[Джерело теплозабезпечення №2]]="","",Таблица2021[[#This Row],[Джерело теплозабезпечення №2]])</f>
        <v/>
      </c>
      <c r="I74" s="21"/>
      <c r="J7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4" s="128" t="str">
        <f>IF(Таблица2021[[#This Row],[Джерело теплозабезпечення №3]]="","",Таблица2021[[#This Row],[Джерело теплозабезпечення №3]])</f>
        <v/>
      </c>
      <c r="M74" s="21"/>
      <c r="N7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4" s="27"/>
      <c r="S7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4" s="72"/>
      <c r="U7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4" s="29"/>
      <c r="W7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5" spans="1:23">
      <c r="A75" s="126">
        <v>72</v>
      </c>
      <c r="B75" s="127" t="str">
        <f>IF(Таблица1[[#This Row],[Коротка назва будівлі]]="","",Таблица1[[#This Row],[Коротка назва будівлі]])</f>
        <v/>
      </c>
      <c r="C75" s="127" t="str">
        <f>IF(Таблица1[[#This Row],[Категорія будівлі]]="","",Таблица1[[#This Row],[Категорія будівлі]])</f>
        <v/>
      </c>
      <c r="D75" s="128" t="str">
        <f>IF(Таблица1[[#This Row],[Джерело теплозабезпечення]]="","",Таблица1[[#This Row],[Джерело теплозабезпечення]])</f>
        <v/>
      </c>
      <c r="E75" s="21"/>
      <c r="F7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5" s="128" t="str">
        <f>IF(Таблица2021[[#This Row],[Джерело теплозабезпечення №2]]="","",Таблица2021[[#This Row],[Джерело теплозабезпечення №2]])</f>
        <v/>
      </c>
      <c r="I75" s="21"/>
      <c r="J7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5" s="128" t="str">
        <f>IF(Таблица2021[[#This Row],[Джерело теплозабезпечення №3]]="","",Таблица2021[[#This Row],[Джерело теплозабезпечення №3]])</f>
        <v/>
      </c>
      <c r="M75" s="21"/>
      <c r="N7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5" s="27"/>
      <c r="S7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5" s="72"/>
      <c r="U7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5" s="29"/>
      <c r="W7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6" spans="1:23">
      <c r="A76" s="126">
        <v>73</v>
      </c>
      <c r="B76" s="127" t="str">
        <f>IF(Таблица1[[#This Row],[Коротка назва будівлі]]="","",Таблица1[[#This Row],[Коротка назва будівлі]])</f>
        <v/>
      </c>
      <c r="C76" s="127" t="str">
        <f>IF(Таблица1[[#This Row],[Категорія будівлі]]="","",Таблица1[[#This Row],[Категорія будівлі]])</f>
        <v/>
      </c>
      <c r="D76" s="128" t="str">
        <f>IF(Таблица1[[#This Row],[Джерело теплозабезпечення]]="","",Таблица1[[#This Row],[Джерело теплозабезпечення]])</f>
        <v/>
      </c>
      <c r="E76" s="21"/>
      <c r="F7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6" s="128" t="str">
        <f>IF(Таблица2021[[#This Row],[Джерело теплозабезпечення №2]]="","",Таблица2021[[#This Row],[Джерело теплозабезпечення №2]])</f>
        <v/>
      </c>
      <c r="I76" s="21"/>
      <c r="J7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6" s="128" t="str">
        <f>IF(Таблица2021[[#This Row],[Джерело теплозабезпечення №3]]="","",Таблица2021[[#This Row],[Джерело теплозабезпечення №3]])</f>
        <v/>
      </c>
      <c r="M76" s="21"/>
      <c r="N7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6" s="27"/>
      <c r="S7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6" s="72"/>
      <c r="U7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6" s="29"/>
      <c r="W7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7" spans="1:23">
      <c r="A77" s="126">
        <v>74</v>
      </c>
      <c r="B77" s="127" t="str">
        <f>IF(Таблица1[[#This Row],[Коротка назва будівлі]]="","",Таблица1[[#This Row],[Коротка назва будівлі]])</f>
        <v/>
      </c>
      <c r="C77" s="127" t="str">
        <f>IF(Таблица1[[#This Row],[Категорія будівлі]]="","",Таблица1[[#This Row],[Категорія будівлі]])</f>
        <v/>
      </c>
      <c r="D77" s="128" t="str">
        <f>IF(Таблица1[[#This Row],[Джерело теплозабезпечення]]="","",Таблица1[[#This Row],[Джерело теплозабезпечення]])</f>
        <v/>
      </c>
      <c r="E77" s="21"/>
      <c r="F7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7" s="128" t="str">
        <f>IF(Таблица2021[[#This Row],[Джерело теплозабезпечення №2]]="","",Таблица2021[[#This Row],[Джерело теплозабезпечення №2]])</f>
        <v/>
      </c>
      <c r="I77" s="21"/>
      <c r="J7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7" s="128" t="str">
        <f>IF(Таблица2021[[#This Row],[Джерело теплозабезпечення №3]]="","",Таблица2021[[#This Row],[Джерело теплозабезпечення №3]])</f>
        <v/>
      </c>
      <c r="M77" s="21"/>
      <c r="N7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7" s="27"/>
      <c r="S7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7" s="72"/>
      <c r="U7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7" s="29"/>
      <c r="W7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8" spans="1:23">
      <c r="A78" s="126">
        <v>75</v>
      </c>
      <c r="B78" s="127" t="str">
        <f>IF(Таблица1[[#This Row],[Коротка назва будівлі]]="","",Таблица1[[#This Row],[Коротка назва будівлі]])</f>
        <v/>
      </c>
      <c r="C78" s="127" t="str">
        <f>IF(Таблица1[[#This Row],[Категорія будівлі]]="","",Таблица1[[#This Row],[Категорія будівлі]])</f>
        <v/>
      </c>
      <c r="D78" s="128" t="str">
        <f>IF(Таблица1[[#This Row],[Джерело теплозабезпечення]]="","",Таблица1[[#This Row],[Джерело теплозабезпечення]])</f>
        <v/>
      </c>
      <c r="E78" s="21"/>
      <c r="F7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8" s="128" t="str">
        <f>IF(Таблица2021[[#This Row],[Джерело теплозабезпечення №2]]="","",Таблица2021[[#This Row],[Джерело теплозабезпечення №2]])</f>
        <v/>
      </c>
      <c r="I78" s="21"/>
      <c r="J7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8" s="128" t="str">
        <f>IF(Таблица2021[[#This Row],[Джерело теплозабезпечення №3]]="","",Таблица2021[[#This Row],[Джерело теплозабезпечення №3]])</f>
        <v/>
      </c>
      <c r="M78" s="21"/>
      <c r="N7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8" s="27"/>
      <c r="S7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8" s="72"/>
      <c r="U7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8" s="29"/>
      <c r="W7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79" spans="1:23">
      <c r="A79" s="126">
        <v>76</v>
      </c>
      <c r="B79" s="127" t="str">
        <f>IF(Таблица1[[#This Row],[Коротка назва будівлі]]="","",Таблица1[[#This Row],[Коротка назва будівлі]])</f>
        <v/>
      </c>
      <c r="C79" s="127" t="str">
        <f>IF(Таблица1[[#This Row],[Категорія будівлі]]="","",Таблица1[[#This Row],[Категорія будівлі]])</f>
        <v/>
      </c>
      <c r="D79" s="128" t="str">
        <f>IF(Таблица1[[#This Row],[Джерело теплозабезпечення]]="","",Таблица1[[#This Row],[Джерело теплозабезпечення]])</f>
        <v/>
      </c>
      <c r="E79" s="21"/>
      <c r="F7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7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79" s="128" t="str">
        <f>IF(Таблица2021[[#This Row],[Джерело теплозабезпечення №2]]="","",Таблица2021[[#This Row],[Джерело теплозабезпечення №2]])</f>
        <v/>
      </c>
      <c r="I79" s="21"/>
      <c r="J7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7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79" s="128" t="str">
        <f>IF(Таблица2021[[#This Row],[Джерело теплозабезпечення №3]]="","",Таблица2021[[#This Row],[Джерело теплозабезпечення №3]])</f>
        <v/>
      </c>
      <c r="M79" s="21"/>
      <c r="N7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7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7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7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79" s="27"/>
      <c r="S7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79" s="72"/>
      <c r="U7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79" s="29"/>
      <c r="W7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0" spans="1:23">
      <c r="A80" s="126">
        <v>77</v>
      </c>
      <c r="B80" s="127" t="str">
        <f>IF(Таблица1[[#This Row],[Коротка назва будівлі]]="","",Таблица1[[#This Row],[Коротка назва будівлі]])</f>
        <v/>
      </c>
      <c r="C80" s="127" t="str">
        <f>IF(Таблица1[[#This Row],[Категорія будівлі]]="","",Таблица1[[#This Row],[Категорія будівлі]])</f>
        <v/>
      </c>
      <c r="D80" s="128" t="str">
        <f>IF(Таблица1[[#This Row],[Джерело теплозабезпечення]]="","",Таблица1[[#This Row],[Джерело теплозабезпечення]])</f>
        <v/>
      </c>
      <c r="E80" s="21"/>
      <c r="F8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0" s="128" t="str">
        <f>IF(Таблица2021[[#This Row],[Джерело теплозабезпечення №2]]="","",Таблица2021[[#This Row],[Джерело теплозабезпечення №2]])</f>
        <v/>
      </c>
      <c r="I80" s="21"/>
      <c r="J8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0" s="128" t="str">
        <f>IF(Таблица2021[[#This Row],[Джерело теплозабезпечення №3]]="","",Таблица2021[[#This Row],[Джерело теплозабезпечення №3]])</f>
        <v/>
      </c>
      <c r="M80" s="21"/>
      <c r="N8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0" s="27"/>
      <c r="S8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0" s="72"/>
      <c r="U8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0" s="29"/>
      <c r="W8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1" spans="1:23">
      <c r="A81" s="126">
        <v>78</v>
      </c>
      <c r="B81" s="127" t="str">
        <f>IF(Таблица1[[#This Row],[Коротка назва будівлі]]="","",Таблица1[[#This Row],[Коротка назва будівлі]])</f>
        <v/>
      </c>
      <c r="C81" s="127" t="str">
        <f>IF(Таблица1[[#This Row],[Категорія будівлі]]="","",Таблица1[[#This Row],[Категорія будівлі]])</f>
        <v/>
      </c>
      <c r="D81" s="128" t="str">
        <f>IF(Таблица1[[#This Row],[Джерело теплозабезпечення]]="","",Таблица1[[#This Row],[Джерело теплозабезпечення]])</f>
        <v/>
      </c>
      <c r="E81" s="21"/>
      <c r="F8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1" s="128" t="str">
        <f>IF(Таблица2021[[#This Row],[Джерело теплозабезпечення №2]]="","",Таблица2021[[#This Row],[Джерело теплозабезпечення №2]])</f>
        <v/>
      </c>
      <c r="I81" s="21"/>
      <c r="J8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1" s="128" t="str">
        <f>IF(Таблица2021[[#This Row],[Джерело теплозабезпечення №3]]="","",Таблица2021[[#This Row],[Джерело теплозабезпечення №3]])</f>
        <v/>
      </c>
      <c r="M81" s="21"/>
      <c r="N8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1" s="27"/>
      <c r="S8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1" s="72"/>
      <c r="U8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1" s="29"/>
      <c r="W8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2" spans="1:23">
      <c r="A82" s="126">
        <v>79</v>
      </c>
      <c r="B82" s="127" t="str">
        <f>IF(Таблица1[[#This Row],[Коротка назва будівлі]]="","",Таблица1[[#This Row],[Коротка назва будівлі]])</f>
        <v/>
      </c>
      <c r="C82" s="127" t="str">
        <f>IF(Таблица1[[#This Row],[Категорія будівлі]]="","",Таблица1[[#This Row],[Категорія будівлі]])</f>
        <v/>
      </c>
      <c r="D82" s="128" t="str">
        <f>IF(Таблица1[[#This Row],[Джерело теплозабезпечення]]="","",Таблица1[[#This Row],[Джерело теплозабезпечення]])</f>
        <v/>
      </c>
      <c r="E82" s="21"/>
      <c r="F8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2" s="128" t="str">
        <f>IF(Таблица2021[[#This Row],[Джерело теплозабезпечення №2]]="","",Таблица2021[[#This Row],[Джерело теплозабезпечення №2]])</f>
        <v/>
      </c>
      <c r="I82" s="21"/>
      <c r="J8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2" s="128" t="str">
        <f>IF(Таблица2021[[#This Row],[Джерело теплозабезпечення №3]]="","",Таблица2021[[#This Row],[Джерело теплозабезпечення №3]])</f>
        <v/>
      </c>
      <c r="M82" s="21"/>
      <c r="N8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2" s="27"/>
      <c r="S8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2" s="72"/>
      <c r="U8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2" s="29"/>
      <c r="W8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3" spans="1:23">
      <c r="A83" s="126">
        <v>80</v>
      </c>
      <c r="B83" s="127" t="str">
        <f>IF(Таблица1[[#This Row],[Коротка назва будівлі]]="","",Таблица1[[#This Row],[Коротка назва будівлі]])</f>
        <v/>
      </c>
      <c r="C83" s="127" t="str">
        <f>IF(Таблица1[[#This Row],[Категорія будівлі]]="","",Таблица1[[#This Row],[Категорія будівлі]])</f>
        <v/>
      </c>
      <c r="D83" s="128" t="str">
        <f>IF(Таблица1[[#This Row],[Джерело теплозабезпечення]]="","",Таблица1[[#This Row],[Джерело теплозабезпечення]])</f>
        <v/>
      </c>
      <c r="E83" s="21"/>
      <c r="F8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3" s="128" t="str">
        <f>IF(Таблица2021[[#This Row],[Джерело теплозабезпечення №2]]="","",Таблица2021[[#This Row],[Джерело теплозабезпечення №2]])</f>
        <v/>
      </c>
      <c r="I83" s="21"/>
      <c r="J8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3" s="128" t="str">
        <f>IF(Таблица2021[[#This Row],[Джерело теплозабезпечення №3]]="","",Таблица2021[[#This Row],[Джерело теплозабезпечення №3]])</f>
        <v/>
      </c>
      <c r="M83" s="21"/>
      <c r="N8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3" s="27"/>
      <c r="S8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3" s="72"/>
      <c r="U8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3" s="29"/>
      <c r="W8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4" spans="1:23">
      <c r="A84" s="126">
        <v>81</v>
      </c>
      <c r="B84" s="127" t="str">
        <f>IF(Таблица1[[#This Row],[Коротка назва будівлі]]="","",Таблица1[[#This Row],[Коротка назва будівлі]])</f>
        <v/>
      </c>
      <c r="C84" s="127" t="str">
        <f>IF(Таблица1[[#This Row],[Категорія будівлі]]="","",Таблица1[[#This Row],[Категорія будівлі]])</f>
        <v/>
      </c>
      <c r="D84" s="128" t="str">
        <f>IF(Таблица1[[#This Row],[Джерело теплозабезпечення]]="","",Таблица1[[#This Row],[Джерело теплозабезпечення]])</f>
        <v/>
      </c>
      <c r="E84" s="21"/>
      <c r="F8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4" s="128" t="str">
        <f>IF(Таблица2021[[#This Row],[Джерело теплозабезпечення №2]]="","",Таблица2021[[#This Row],[Джерело теплозабезпечення №2]])</f>
        <v/>
      </c>
      <c r="I84" s="21"/>
      <c r="J8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4" s="128" t="str">
        <f>IF(Таблица2021[[#This Row],[Джерело теплозабезпечення №3]]="","",Таблица2021[[#This Row],[Джерело теплозабезпечення №3]])</f>
        <v/>
      </c>
      <c r="M84" s="21"/>
      <c r="N8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4" s="27"/>
      <c r="S8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4" s="72"/>
      <c r="U8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4" s="29"/>
      <c r="W8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5" spans="1:23">
      <c r="A85" s="126">
        <v>82</v>
      </c>
      <c r="B85" s="127" t="str">
        <f>IF(Таблица1[[#This Row],[Коротка назва будівлі]]="","",Таблица1[[#This Row],[Коротка назва будівлі]])</f>
        <v/>
      </c>
      <c r="C85" s="127" t="str">
        <f>IF(Таблица1[[#This Row],[Категорія будівлі]]="","",Таблица1[[#This Row],[Категорія будівлі]])</f>
        <v/>
      </c>
      <c r="D85" s="128" t="str">
        <f>IF(Таблица1[[#This Row],[Джерело теплозабезпечення]]="","",Таблица1[[#This Row],[Джерело теплозабезпечення]])</f>
        <v/>
      </c>
      <c r="E85" s="21"/>
      <c r="F8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5" s="128" t="str">
        <f>IF(Таблица2021[[#This Row],[Джерело теплозабезпечення №2]]="","",Таблица2021[[#This Row],[Джерело теплозабезпечення №2]])</f>
        <v/>
      </c>
      <c r="I85" s="21"/>
      <c r="J8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5" s="128" t="str">
        <f>IF(Таблица2021[[#This Row],[Джерело теплозабезпечення №3]]="","",Таблица2021[[#This Row],[Джерело теплозабезпечення №3]])</f>
        <v/>
      </c>
      <c r="M85" s="21"/>
      <c r="N8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5" s="27"/>
      <c r="S8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5" s="72"/>
      <c r="U8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5" s="29"/>
      <c r="W8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6" spans="1:23">
      <c r="A86" s="126">
        <v>83</v>
      </c>
      <c r="B86" s="127" t="str">
        <f>IF(Таблица1[[#This Row],[Коротка назва будівлі]]="","",Таблица1[[#This Row],[Коротка назва будівлі]])</f>
        <v/>
      </c>
      <c r="C86" s="127" t="str">
        <f>IF(Таблица1[[#This Row],[Категорія будівлі]]="","",Таблица1[[#This Row],[Категорія будівлі]])</f>
        <v/>
      </c>
      <c r="D86" s="128" t="str">
        <f>IF(Таблица1[[#This Row],[Джерело теплозабезпечення]]="","",Таблица1[[#This Row],[Джерело теплозабезпечення]])</f>
        <v/>
      </c>
      <c r="E86" s="21"/>
      <c r="F8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6" s="128" t="str">
        <f>IF(Таблица2021[[#This Row],[Джерело теплозабезпечення №2]]="","",Таблица2021[[#This Row],[Джерело теплозабезпечення №2]])</f>
        <v/>
      </c>
      <c r="I86" s="21"/>
      <c r="J8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6" s="128" t="str">
        <f>IF(Таблица2021[[#This Row],[Джерело теплозабезпечення №3]]="","",Таблица2021[[#This Row],[Джерело теплозабезпечення №3]])</f>
        <v/>
      </c>
      <c r="M86" s="21"/>
      <c r="N8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6" s="27"/>
      <c r="S8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6" s="72"/>
      <c r="U8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6" s="29"/>
      <c r="W8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7" spans="1:23">
      <c r="A87" s="126">
        <v>84</v>
      </c>
      <c r="B87" s="127" t="str">
        <f>IF(Таблица1[[#This Row],[Коротка назва будівлі]]="","",Таблица1[[#This Row],[Коротка назва будівлі]])</f>
        <v/>
      </c>
      <c r="C87" s="127" t="str">
        <f>IF(Таблица1[[#This Row],[Категорія будівлі]]="","",Таблица1[[#This Row],[Категорія будівлі]])</f>
        <v/>
      </c>
      <c r="D87" s="128" t="str">
        <f>IF(Таблица1[[#This Row],[Джерело теплозабезпечення]]="","",Таблица1[[#This Row],[Джерело теплозабезпечення]])</f>
        <v/>
      </c>
      <c r="E87" s="21"/>
      <c r="F8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7" s="128" t="str">
        <f>IF(Таблица2021[[#This Row],[Джерело теплозабезпечення №2]]="","",Таблица2021[[#This Row],[Джерело теплозабезпечення №2]])</f>
        <v/>
      </c>
      <c r="I87" s="21"/>
      <c r="J8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7" s="128" t="str">
        <f>IF(Таблица2021[[#This Row],[Джерело теплозабезпечення №3]]="","",Таблица2021[[#This Row],[Джерело теплозабезпечення №3]])</f>
        <v/>
      </c>
      <c r="M87" s="21"/>
      <c r="N8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7" s="27"/>
      <c r="S8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7" s="72"/>
      <c r="U8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7" s="29"/>
      <c r="W8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8" spans="1:23">
      <c r="A88" s="126">
        <v>85</v>
      </c>
      <c r="B88" s="127" t="str">
        <f>IF(Таблица1[[#This Row],[Коротка назва будівлі]]="","",Таблица1[[#This Row],[Коротка назва будівлі]])</f>
        <v/>
      </c>
      <c r="C88" s="127" t="str">
        <f>IF(Таблица1[[#This Row],[Категорія будівлі]]="","",Таблица1[[#This Row],[Категорія будівлі]])</f>
        <v/>
      </c>
      <c r="D88" s="128" t="str">
        <f>IF(Таблица1[[#This Row],[Джерело теплозабезпечення]]="","",Таблица1[[#This Row],[Джерело теплозабезпечення]])</f>
        <v/>
      </c>
      <c r="E88" s="21"/>
      <c r="F8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8" s="128" t="str">
        <f>IF(Таблица2021[[#This Row],[Джерело теплозабезпечення №2]]="","",Таблица2021[[#This Row],[Джерело теплозабезпечення №2]])</f>
        <v/>
      </c>
      <c r="I88" s="21"/>
      <c r="J8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8" s="128" t="str">
        <f>IF(Таблица2021[[#This Row],[Джерело теплозабезпечення №3]]="","",Таблица2021[[#This Row],[Джерело теплозабезпечення №3]])</f>
        <v/>
      </c>
      <c r="M88" s="21"/>
      <c r="N8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8" s="27"/>
      <c r="S8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8" s="72"/>
      <c r="U8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8" s="29"/>
      <c r="W8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89" spans="1:23">
      <c r="A89" s="126">
        <v>86</v>
      </c>
      <c r="B89" s="127" t="str">
        <f>IF(Таблица1[[#This Row],[Коротка назва будівлі]]="","",Таблица1[[#This Row],[Коротка назва будівлі]])</f>
        <v/>
      </c>
      <c r="C89" s="127" t="str">
        <f>IF(Таблица1[[#This Row],[Категорія будівлі]]="","",Таблица1[[#This Row],[Категорія будівлі]])</f>
        <v/>
      </c>
      <c r="D89" s="128" t="str">
        <f>IF(Таблица1[[#This Row],[Джерело теплозабезпечення]]="","",Таблица1[[#This Row],[Джерело теплозабезпечення]])</f>
        <v/>
      </c>
      <c r="E89" s="21"/>
      <c r="F8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8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89" s="128" t="str">
        <f>IF(Таблица2021[[#This Row],[Джерело теплозабезпечення №2]]="","",Таблица2021[[#This Row],[Джерело теплозабезпечення №2]])</f>
        <v/>
      </c>
      <c r="I89" s="21"/>
      <c r="J8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8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89" s="128" t="str">
        <f>IF(Таблица2021[[#This Row],[Джерело теплозабезпечення №3]]="","",Таблица2021[[#This Row],[Джерело теплозабезпечення №3]])</f>
        <v/>
      </c>
      <c r="M89" s="21"/>
      <c r="N8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8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8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8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89" s="27"/>
      <c r="S8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89" s="72"/>
      <c r="U8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89" s="29"/>
      <c r="W8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0" spans="1:23">
      <c r="A90" s="126">
        <v>87</v>
      </c>
      <c r="B90" s="127" t="str">
        <f>IF(Таблица1[[#This Row],[Коротка назва будівлі]]="","",Таблица1[[#This Row],[Коротка назва будівлі]])</f>
        <v/>
      </c>
      <c r="C90" s="127" t="str">
        <f>IF(Таблица1[[#This Row],[Категорія будівлі]]="","",Таблица1[[#This Row],[Категорія будівлі]])</f>
        <v/>
      </c>
      <c r="D90" s="128" t="str">
        <f>IF(Таблица1[[#This Row],[Джерело теплозабезпечення]]="","",Таблица1[[#This Row],[Джерело теплозабезпечення]])</f>
        <v/>
      </c>
      <c r="E90" s="21"/>
      <c r="F9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0" s="128" t="str">
        <f>IF(Таблица2021[[#This Row],[Джерело теплозабезпечення №2]]="","",Таблица2021[[#This Row],[Джерело теплозабезпечення №2]])</f>
        <v/>
      </c>
      <c r="I90" s="21"/>
      <c r="J9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0" s="128" t="str">
        <f>IF(Таблица2021[[#This Row],[Джерело теплозабезпечення №3]]="","",Таблица2021[[#This Row],[Джерело теплозабезпечення №3]])</f>
        <v/>
      </c>
      <c r="M90" s="21"/>
      <c r="N9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0" s="27"/>
      <c r="S9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0" s="72"/>
      <c r="U9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0" s="29"/>
      <c r="W9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1" spans="1:23">
      <c r="A91" s="126">
        <v>88</v>
      </c>
      <c r="B91" s="127" t="str">
        <f>IF(Таблица1[[#This Row],[Коротка назва будівлі]]="","",Таблица1[[#This Row],[Коротка назва будівлі]])</f>
        <v/>
      </c>
      <c r="C91" s="127" t="str">
        <f>IF(Таблица1[[#This Row],[Категорія будівлі]]="","",Таблица1[[#This Row],[Категорія будівлі]])</f>
        <v/>
      </c>
      <c r="D91" s="128" t="str">
        <f>IF(Таблица1[[#This Row],[Джерело теплозабезпечення]]="","",Таблица1[[#This Row],[Джерело теплозабезпечення]])</f>
        <v/>
      </c>
      <c r="E91" s="21"/>
      <c r="F9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1" s="128" t="str">
        <f>IF(Таблица2021[[#This Row],[Джерело теплозабезпечення №2]]="","",Таблица2021[[#This Row],[Джерело теплозабезпечення №2]])</f>
        <v/>
      </c>
      <c r="I91" s="21"/>
      <c r="J9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1" s="128" t="str">
        <f>IF(Таблица2021[[#This Row],[Джерело теплозабезпечення №3]]="","",Таблица2021[[#This Row],[Джерело теплозабезпечення №3]])</f>
        <v/>
      </c>
      <c r="M91" s="21"/>
      <c r="N9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1" s="27"/>
      <c r="S9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1" s="72"/>
      <c r="U9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1" s="29"/>
      <c r="W9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2" spans="1:23">
      <c r="A92" s="126">
        <v>89</v>
      </c>
      <c r="B92" s="127" t="str">
        <f>IF(Таблица1[[#This Row],[Коротка назва будівлі]]="","",Таблица1[[#This Row],[Коротка назва будівлі]])</f>
        <v/>
      </c>
      <c r="C92" s="127" t="str">
        <f>IF(Таблица1[[#This Row],[Категорія будівлі]]="","",Таблица1[[#This Row],[Категорія будівлі]])</f>
        <v/>
      </c>
      <c r="D92" s="128" t="str">
        <f>IF(Таблица1[[#This Row],[Джерело теплозабезпечення]]="","",Таблица1[[#This Row],[Джерело теплозабезпечення]])</f>
        <v/>
      </c>
      <c r="E92" s="21"/>
      <c r="F9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2" s="128" t="str">
        <f>IF(Таблица2021[[#This Row],[Джерело теплозабезпечення №2]]="","",Таблица2021[[#This Row],[Джерело теплозабезпечення №2]])</f>
        <v/>
      </c>
      <c r="I92" s="21"/>
      <c r="J9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2" s="128" t="str">
        <f>IF(Таблица2021[[#This Row],[Джерело теплозабезпечення №3]]="","",Таблица2021[[#This Row],[Джерело теплозабезпечення №3]])</f>
        <v/>
      </c>
      <c r="M92" s="21"/>
      <c r="N9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2" s="27"/>
      <c r="S9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2" s="72"/>
      <c r="U9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2" s="29"/>
      <c r="W9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3" spans="1:23">
      <c r="A93" s="126">
        <v>90</v>
      </c>
      <c r="B93" s="127" t="str">
        <f>IF(Таблица1[[#This Row],[Коротка назва будівлі]]="","",Таблица1[[#This Row],[Коротка назва будівлі]])</f>
        <v/>
      </c>
      <c r="C93" s="127" t="str">
        <f>IF(Таблица1[[#This Row],[Категорія будівлі]]="","",Таблица1[[#This Row],[Категорія будівлі]])</f>
        <v/>
      </c>
      <c r="D93" s="128" t="str">
        <f>IF(Таблица1[[#This Row],[Джерело теплозабезпечення]]="","",Таблица1[[#This Row],[Джерело теплозабезпечення]])</f>
        <v/>
      </c>
      <c r="E93" s="21"/>
      <c r="F9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3" s="128" t="str">
        <f>IF(Таблица2021[[#This Row],[Джерело теплозабезпечення №2]]="","",Таблица2021[[#This Row],[Джерело теплозабезпечення №2]])</f>
        <v/>
      </c>
      <c r="I93" s="21"/>
      <c r="J9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3" s="128" t="str">
        <f>IF(Таблица2021[[#This Row],[Джерело теплозабезпечення №3]]="","",Таблица2021[[#This Row],[Джерело теплозабезпечення №3]])</f>
        <v/>
      </c>
      <c r="M93" s="21"/>
      <c r="N9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3" s="27"/>
      <c r="S9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3" s="72"/>
      <c r="U9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3" s="29"/>
      <c r="W9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4" spans="1:23">
      <c r="A94" s="126">
        <v>91</v>
      </c>
      <c r="B94" s="127" t="str">
        <f>IF(Таблица1[[#This Row],[Коротка назва будівлі]]="","",Таблица1[[#This Row],[Коротка назва будівлі]])</f>
        <v/>
      </c>
      <c r="C94" s="127" t="str">
        <f>IF(Таблица1[[#This Row],[Категорія будівлі]]="","",Таблица1[[#This Row],[Категорія будівлі]])</f>
        <v/>
      </c>
      <c r="D94" s="128" t="str">
        <f>IF(Таблица1[[#This Row],[Джерело теплозабезпечення]]="","",Таблица1[[#This Row],[Джерело теплозабезпечення]])</f>
        <v/>
      </c>
      <c r="E94" s="21"/>
      <c r="F9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4" s="128" t="str">
        <f>IF(Таблица2021[[#This Row],[Джерело теплозабезпечення №2]]="","",Таблица2021[[#This Row],[Джерело теплозабезпечення №2]])</f>
        <v/>
      </c>
      <c r="I94" s="21"/>
      <c r="J9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4" s="128" t="str">
        <f>IF(Таблица2021[[#This Row],[Джерело теплозабезпечення №3]]="","",Таблица2021[[#This Row],[Джерело теплозабезпечення №3]])</f>
        <v/>
      </c>
      <c r="M94" s="21"/>
      <c r="N9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4" s="27"/>
      <c r="S9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4" s="72"/>
      <c r="U9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4" s="29"/>
      <c r="W9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5" spans="1:23">
      <c r="A95" s="126">
        <v>92</v>
      </c>
      <c r="B95" s="127" t="str">
        <f>IF(Таблица1[[#This Row],[Коротка назва будівлі]]="","",Таблица1[[#This Row],[Коротка назва будівлі]])</f>
        <v/>
      </c>
      <c r="C95" s="127" t="str">
        <f>IF(Таблица1[[#This Row],[Категорія будівлі]]="","",Таблица1[[#This Row],[Категорія будівлі]])</f>
        <v/>
      </c>
      <c r="D95" s="128" t="str">
        <f>IF(Таблица1[[#This Row],[Джерело теплозабезпечення]]="","",Таблица1[[#This Row],[Джерело теплозабезпечення]])</f>
        <v/>
      </c>
      <c r="E95" s="21"/>
      <c r="F9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5" s="128" t="str">
        <f>IF(Таблица2021[[#This Row],[Джерело теплозабезпечення №2]]="","",Таблица2021[[#This Row],[Джерело теплозабезпечення №2]])</f>
        <v/>
      </c>
      <c r="I95" s="21"/>
      <c r="J9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5" s="128" t="str">
        <f>IF(Таблица2021[[#This Row],[Джерело теплозабезпечення №3]]="","",Таблица2021[[#This Row],[Джерело теплозабезпечення №3]])</f>
        <v/>
      </c>
      <c r="M95" s="21"/>
      <c r="N9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5" s="27"/>
      <c r="S9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5" s="72"/>
      <c r="U9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5" s="29"/>
      <c r="W9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6" spans="1:23">
      <c r="A96" s="126">
        <v>93</v>
      </c>
      <c r="B96" s="127" t="str">
        <f>IF(Таблица1[[#This Row],[Коротка назва будівлі]]="","",Таблица1[[#This Row],[Коротка назва будівлі]])</f>
        <v/>
      </c>
      <c r="C96" s="127" t="str">
        <f>IF(Таблица1[[#This Row],[Категорія будівлі]]="","",Таблица1[[#This Row],[Категорія будівлі]])</f>
        <v/>
      </c>
      <c r="D96" s="128" t="str">
        <f>IF(Таблица1[[#This Row],[Джерело теплозабезпечення]]="","",Таблица1[[#This Row],[Джерело теплозабезпечення]])</f>
        <v/>
      </c>
      <c r="E96" s="21"/>
      <c r="F9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6" s="128" t="str">
        <f>IF(Таблица2021[[#This Row],[Джерело теплозабезпечення №2]]="","",Таблица2021[[#This Row],[Джерело теплозабезпечення №2]])</f>
        <v/>
      </c>
      <c r="I96" s="21"/>
      <c r="J9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6" s="128" t="str">
        <f>IF(Таблица2021[[#This Row],[Джерело теплозабезпечення №3]]="","",Таблица2021[[#This Row],[Джерело теплозабезпечення №3]])</f>
        <v/>
      </c>
      <c r="M96" s="21"/>
      <c r="N9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6" s="27"/>
      <c r="S9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6" s="72"/>
      <c r="U9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6" s="29"/>
      <c r="W9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7" spans="1:23">
      <c r="A97" s="126">
        <v>94</v>
      </c>
      <c r="B97" s="127" t="str">
        <f>IF(Таблица1[[#This Row],[Коротка назва будівлі]]="","",Таблица1[[#This Row],[Коротка назва будівлі]])</f>
        <v/>
      </c>
      <c r="C97" s="127" t="str">
        <f>IF(Таблица1[[#This Row],[Категорія будівлі]]="","",Таблица1[[#This Row],[Категорія будівлі]])</f>
        <v/>
      </c>
      <c r="D97" s="128" t="str">
        <f>IF(Таблица1[[#This Row],[Джерело теплозабезпечення]]="","",Таблица1[[#This Row],[Джерело теплозабезпечення]])</f>
        <v/>
      </c>
      <c r="E97" s="21"/>
      <c r="F9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7" s="128" t="str">
        <f>IF(Таблица2021[[#This Row],[Джерело теплозабезпечення №2]]="","",Таблица2021[[#This Row],[Джерело теплозабезпечення №2]])</f>
        <v/>
      </c>
      <c r="I97" s="21"/>
      <c r="J9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7" s="128" t="str">
        <f>IF(Таблица2021[[#This Row],[Джерело теплозабезпечення №3]]="","",Таблица2021[[#This Row],[Джерело теплозабезпечення №3]])</f>
        <v/>
      </c>
      <c r="M97" s="21"/>
      <c r="N9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7" s="27"/>
      <c r="S9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7" s="72"/>
      <c r="U9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7" s="29"/>
      <c r="W9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8" spans="1:23">
      <c r="A98" s="126">
        <v>95</v>
      </c>
      <c r="B98" s="127" t="str">
        <f>IF(Таблица1[[#This Row],[Коротка назва будівлі]]="","",Таблица1[[#This Row],[Коротка назва будівлі]])</f>
        <v/>
      </c>
      <c r="C98" s="127" t="str">
        <f>IF(Таблица1[[#This Row],[Категорія будівлі]]="","",Таблица1[[#This Row],[Категорія будівлі]])</f>
        <v/>
      </c>
      <c r="D98" s="128" t="str">
        <f>IF(Таблица1[[#This Row],[Джерело теплозабезпечення]]="","",Таблица1[[#This Row],[Джерело теплозабезпечення]])</f>
        <v/>
      </c>
      <c r="E98" s="21"/>
      <c r="F9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8" s="128" t="str">
        <f>IF(Таблица2021[[#This Row],[Джерело теплозабезпечення №2]]="","",Таблица2021[[#This Row],[Джерело теплозабезпечення №2]])</f>
        <v/>
      </c>
      <c r="I98" s="21"/>
      <c r="J9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8" s="128" t="str">
        <f>IF(Таблица2021[[#This Row],[Джерело теплозабезпечення №3]]="","",Таблица2021[[#This Row],[Джерело теплозабезпечення №3]])</f>
        <v/>
      </c>
      <c r="M98" s="21"/>
      <c r="N9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8" s="27"/>
      <c r="S9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8" s="72"/>
      <c r="U9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8" s="29"/>
      <c r="W9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99" spans="1:23">
      <c r="A99" s="126">
        <v>96</v>
      </c>
      <c r="B99" s="127" t="str">
        <f>IF(Таблица1[[#This Row],[Коротка назва будівлі]]="","",Таблица1[[#This Row],[Коротка назва будівлі]])</f>
        <v/>
      </c>
      <c r="C99" s="127" t="str">
        <f>IF(Таблица1[[#This Row],[Категорія будівлі]]="","",Таблица1[[#This Row],[Категорія будівлі]])</f>
        <v/>
      </c>
      <c r="D99" s="128" t="str">
        <f>IF(Таблица1[[#This Row],[Джерело теплозабезпечення]]="","",Таблица1[[#This Row],[Джерело теплозабезпечення]])</f>
        <v/>
      </c>
      <c r="E99" s="21"/>
      <c r="F9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9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99" s="128" t="str">
        <f>IF(Таблица2021[[#This Row],[Джерело теплозабезпечення №2]]="","",Таблица2021[[#This Row],[Джерело теплозабезпечення №2]])</f>
        <v/>
      </c>
      <c r="I99" s="21"/>
      <c r="J9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9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99" s="128" t="str">
        <f>IF(Таблица2021[[#This Row],[Джерело теплозабезпечення №3]]="","",Таблица2021[[#This Row],[Джерело теплозабезпечення №3]])</f>
        <v/>
      </c>
      <c r="M99" s="21"/>
      <c r="N9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9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9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9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99" s="27"/>
      <c r="S9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99" s="72"/>
      <c r="U9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99" s="29"/>
      <c r="W9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0" spans="1:23">
      <c r="A100" s="126">
        <v>97</v>
      </c>
      <c r="B100" s="127" t="str">
        <f>IF(Таблица1[[#This Row],[Коротка назва будівлі]]="","",Таблица1[[#This Row],[Коротка назва будівлі]])</f>
        <v/>
      </c>
      <c r="C100" s="127" t="str">
        <f>IF(Таблица1[[#This Row],[Категорія будівлі]]="","",Таблица1[[#This Row],[Категорія будівлі]])</f>
        <v/>
      </c>
      <c r="D100" s="128" t="str">
        <f>IF(Таблица1[[#This Row],[Джерело теплозабезпечення]]="","",Таблица1[[#This Row],[Джерело теплозабезпечення]])</f>
        <v/>
      </c>
      <c r="E100" s="21"/>
      <c r="F10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0" s="128" t="str">
        <f>IF(Таблица2021[[#This Row],[Джерело теплозабезпечення №2]]="","",Таблица2021[[#This Row],[Джерело теплозабезпечення №2]])</f>
        <v/>
      </c>
      <c r="I100" s="21"/>
      <c r="J10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0" s="128" t="str">
        <f>IF(Таблица2021[[#This Row],[Джерело теплозабезпечення №3]]="","",Таблица2021[[#This Row],[Джерело теплозабезпечення №3]])</f>
        <v/>
      </c>
      <c r="M100" s="21"/>
      <c r="N10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0" s="27"/>
      <c r="S10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0" s="72"/>
      <c r="U10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0" s="29"/>
      <c r="W10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1" spans="1:23">
      <c r="A101" s="126">
        <v>98</v>
      </c>
      <c r="B101" s="127" t="str">
        <f>IF(Таблица1[[#This Row],[Коротка назва будівлі]]="","",Таблица1[[#This Row],[Коротка назва будівлі]])</f>
        <v/>
      </c>
      <c r="C101" s="127" t="str">
        <f>IF(Таблица1[[#This Row],[Категорія будівлі]]="","",Таблица1[[#This Row],[Категорія будівлі]])</f>
        <v/>
      </c>
      <c r="D101" s="128" t="str">
        <f>IF(Таблица1[[#This Row],[Джерело теплозабезпечення]]="","",Таблица1[[#This Row],[Джерело теплозабезпечення]])</f>
        <v/>
      </c>
      <c r="E101" s="21"/>
      <c r="F10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1" s="128" t="str">
        <f>IF(Таблица2021[[#This Row],[Джерело теплозабезпечення №2]]="","",Таблица2021[[#This Row],[Джерело теплозабезпечення №2]])</f>
        <v/>
      </c>
      <c r="I101" s="21"/>
      <c r="J10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1" s="128" t="str">
        <f>IF(Таблица2021[[#This Row],[Джерело теплозабезпечення №3]]="","",Таблица2021[[#This Row],[Джерело теплозабезпечення №3]])</f>
        <v/>
      </c>
      <c r="M101" s="21"/>
      <c r="N10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1" s="27"/>
      <c r="S10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1" s="72"/>
      <c r="U10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1" s="29"/>
      <c r="W10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2" spans="1:23">
      <c r="A102" s="126">
        <v>99</v>
      </c>
      <c r="B102" s="127" t="str">
        <f>IF(Таблица1[[#This Row],[Коротка назва будівлі]]="","",Таблица1[[#This Row],[Коротка назва будівлі]])</f>
        <v/>
      </c>
      <c r="C102" s="127" t="str">
        <f>IF(Таблица1[[#This Row],[Категорія будівлі]]="","",Таблица1[[#This Row],[Категорія будівлі]])</f>
        <v/>
      </c>
      <c r="D102" s="128" t="str">
        <f>IF(Таблица1[[#This Row],[Джерело теплозабезпечення]]="","",Таблица1[[#This Row],[Джерело теплозабезпечення]])</f>
        <v/>
      </c>
      <c r="E102" s="21"/>
      <c r="F10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2" s="128" t="str">
        <f>IF(Таблица2021[[#This Row],[Джерело теплозабезпечення №2]]="","",Таблица2021[[#This Row],[Джерело теплозабезпечення №2]])</f>
        <v/>
      </c>
      <c r="I102" s="21"/>
      <c r="J10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2" s="128" t="str">
        <f>IF(Таблица2021[[#This Row],[Джерело теплозабезпечення №3]]="","",Таблица2021[[#This Row],[Джерело теплозабезпечення №3]])</f>
        <v/>
      </c>
      <c r="M102" s="21"/>
      <c r="N10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2" s="27"/>
      <c r="S10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2" s="72"/>
      <c r="U10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2" s="29"/>
      <c r="W10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3" spans="1:23">
      <c r="A103" s="126">
        <v>100</v>
      </c>
      <c r="B103" s="127" t="str">
        <f>IF(Таблица1[[#This Row],[Коротка назва будівлі]]="","",Таблица1[[#This Row],[Коротка назва будівлі]])</f>
        <v/>
      </c>
      <c r="C103" s="127" t="str">
        <f>IF(Таблица1[[#This Row],[Категорія будівлі]]="","",Таблица1[[#This Row],[Категорія будівлі]])</f>
        <v/>
      </c>
      <c r="D103" s="128" t="str">
        <f>IF(Таблица1[[#This Row],[Джерело теплозабезпечення]]="","",Таблица1[[#This Row],[Джерело теплозабезпечення]])</f>
        <v/>
      </c>
      <c r="E103" s="21"/>
      <c r="F10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3" s="128" t="str">
        <f>IF(Таблица2021[[#This Row],[Джерело теплозабезпечення №2]]="","",Таблица2021[[#This Row],[Джерело теплозабезпечення №2]])</f>
        <v/>
      </c>
      <c r="I103" s="21"/>
      <c r="J10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3" s="128" t="str">
        <f>IF(Таблица2021[[#This Row],[Джерело теплозабезпечення №3]]="","",Таблица2021[[#This Row],[Джерело теплозабезпечення №3]])</f>
        <v/>
      </c>
      <c r="M103" s="21"/>
      <c r="N10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3" s="27"/>
      <c r="S10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3" s="72"/>
      <c r="U10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3" s="29"/>
      <c r="W10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4" spans="1:23">
      <c r="A104" s="126">
        <v>101</v>
      </c>
      <c r="B104" s="127" t="str">
        <f>IF(Таблица1[[#This Row],[Коротка назва будівлі]]="","",Таблица1[[#This Row],[Коротка назва будівлі]])</f>
        <v/>
      </c>
      <c r="C104" s="127" t="str">
        <f>IF(Таблица1[[#This Row],[Категорія будівлі]]="","",Таблица1[[#This Row],[Категорія будівлі]])</f>
        <v/>
      </c>
      <c r="D104" s="128" t="str">
        <f>IF(Таблица1[[#This Row],[Джерело теплозабезпечення]]="","",Таблица1[[#This Row],[Джерело теплозабезпечення]])</f>
        <v/>
      </c>
      <c r="E104" s="21"/>
      <c r="F10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4" s="128" t="str">
        <f>IF(Таблица2021[[#This Row],[Джерело теплозабезпечення №2]]="","",Таблица2021[[#This Row],[Джерело теплозабезпечення №2]])</f>
        <v/>
      </c>
      <c r="I104" s="21"/>
      <c r="J10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4" s="128" t="str">
        <f>IF(Таблица2021[[#This Row],[Джерело теплозабезпечення №3]]="","",Таблица2021[[#This Row],[Джерело теплозабезпечення №3]])</f>
        <v/>
      </c>
      <c r="M104" s="21"/>
      <c r="N10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4" s="27"/>
      <c r="S10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4" s="72"/>
      <c r="U10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4" s="29"/>
      <c r="W10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5" spans="1:23">
      <c r="A105" s="126">
        <v>102</v>
      </c>
      <c r="B105" s="127" t="str">
        <f>IF(Таблица1[[#This Row],[Коротка назва будівлі]]="","",Таблица1[[#This Row],[Коротка назва будівлі]])</f>
        <v/>
      </c>
      <c r="C105" s="127" t="str">
        <f>IF(Таблица1[[#This Row],[Категорія будівлі]]="","",Таблица1[[#This Row],[Категорія будівлі]])</f>
        <v/>
      </c>
      <c r="D105" s="128" t="str">
        <f>IF(Таблица1[[#This Row],[Джерело теплозабезпечення]]="","",Таблица1[[#This Row],[Джерело теплозабезпечення]])</f>
        <v/>
      </c>
      <c r="E105" s="21"/>
      <c r="F10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5" s="128" t="str">
        <f>IF(Таблица2021[[#This Row],[Джерело теплозабезпечення №2]]="","",Таблица2021[[#This Row],[Джерело теплозабезпечення №2]])</f>
        <v/>
      </c>
      <c r="I105" s="21"/>
      <c r="J10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5" s="128" t="str">
        <f>IF(Таблица2021[[#This Row],[Джерело теплозабезпечення №3]]="","",Таблица2021[[#This Row],[Джерело теплозабезпечення №3]])</f>
        <v/>
      </c>
      <c r="M105" s="21"/>
      <c r="N10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5" s="27"/>
      <c r="S10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5" s="72"/>
      <c r="U10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5" s="29"/>
      <c r="W10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6" spans="1:23">
      <c r="A106" s="126">
        <v>103</v>
      </c>
      <c r="B106" s="127" t="str">
        <f>IF(Таблица1[[#This Row],[Коротка назва будівлі]]="","",Таблица1[[#This Row],[Коротка назва будівлі]])</f>
        <v/>
      </c>
      <c r="C106" s="127" t="str">
        <f>IF(Таблица1[[#This Row],[Категорія будівлі]]="","",Таблица1[[#This Row],[Категорія будівлі]])</f>
        <v/>
      </c>
      <c r="D106" s="128" t="str">
        <f>IF(Таблица1[[#This Row],[Джерело теплозабезпечення]]="","",Таблица1[[#This Row],[Джерело теплозабезпечення]])</f>
        <v/>
      </c>
      <c r="E106" s="21"/>
      <c r="F10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6" s="128" t="str">
        <f>IF(Таблица2021[[#This Row],[Джерело теплозабезпечення №2]]="","",Таблица2021[[#This Row],[Джерело теплозабезпечення №2]])</f>
        <v/>
      </c>
      <c r="I106" s="21"/>
      <c r="J10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6" s="128" t="str">
        <f>IF(Таблица2021[[#This Row],[Джерело теплозабезпечення №3]]="","",Таблица2021[[#This Row],[Джерело теплозабезпечення №3]])</f>
        <v/>
      </c>
      <c r="M106" s="21"/>
      <c r="N10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6" s="27"/>
      <c r="S10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6" s="72"/>
      <c r="U10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6" s="29"/>
      <c r="W10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7" spans="1:23">
      <c r="A107" s="126">
        <v>104</v>
      </c>
      <c r="B107" s="127" t="str">
        <f>IF(Таблица1[[#This Row],[Коротка назва будівлі]]="","",Таблица1[[#This Row],[Коротка назва будівлі]])</f>
        <v/>
      </c>
      <c r="C107" s="127" t="str">
        <f>IF(Таблица1[[#This Row],[Категорія будівлі]]="","",Таблица1[[#This Row],[Категорія будівлі]])</f>
        <v/>
      </c>
      <c r="D107" s="128" t="str">
        <f>IF(Таблица1[[#This Row],[Джерело теплозабезпечення]]="","",Таблица1[[#This Row],[Джерело теплозабезпечення]])</f>
        <v/>
      </c>
      <c r="E107" s="21"/>
      <c r="F10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7" s="128" t="str">
        <f>IF(Таблица2021[[#This Row],[Джерело теплозабезпечення №2]]="","",Таблица2021[[#This Row],[Джерело теплозабезпечення №2]])</f>
        <v/>
      </c>
      <c r="I107" s="21"/>
      <c r="J10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7" s="128" t="str">
        <f>IF(Таблица2021[[#This Row],[Джерело теплозабезпечення №3]]="","",Таблица2021[[#This Row],[Джерело теплозабезпечення №3]])</f>
        <v/>
      </c>
      <c r="M107" s="21"/>
      <c r="N10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7" s="27"/>
      <c r="S10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7" s="72"/>
      <c r="U10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7" s="29"/>
      <c r="W10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8" spans="1:23">
      <c r="A108" s="126">
        <v>105</v>
      </c>
      <c r="B108" s="127" t="str">
        <f>IF(Таблица1[[#This Row],[Коротка назва будівлі]]="","",Таблица1[[#This Row],[Коротка назва будівлі]])</f>
        <v/>
      </c>
      <c r="C108" s="127" t="str">
        <f>IF(Таблица1[[#This Row],[Категорія будівлі]]="","",Таблица1[[#This Row],[Категорія будівлі]])</f>
        <v/>
      </c>
      <c r="D108" s="128" t="str">
        <f>IF(Таблица1[[#This Row],[Джерело теплозабезпечення]]="","",Таблица1[[#This Row],[Джерело теплозабезпечення]])</f>
        <v/>
      </c>
      <c r="E108" s="21"/>
      <c r="F10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8" s="128" t="str">
        <f>IF(Таблица2021[[#This Row],[Джерело теплозабезпечення №2]]="","",Таблица2021[[#This Row],[Джерело теплозабезпечення №2]])</f>
        <v/>
      </c>
      <c r="I108" s="21"/>
      <c r="J10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8" s="128" t="str">
        <f>IF(Таблица2021[[#This Row],[Джерело теплозабезпечення №3]]="","",Таблица2021[[#This Row],[Джерело теплозабезпечення №3]])</f>
        <v/>
      </c>
      <c r="M108" s="21"/>
      <c r="N10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8" s="27"/>
      <c r="S10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8" s="72"/>
      <c r="U10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8" s="29"/>
      <c r="W10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09" spans="1:23">
      <c r="A109" s="126">
        <v>106</v>
      </c>
      <c r="B109" s="127" t="str">
        <f>IF(Таблица1[[#This Row],[Коротка назва будівлі]]="","",Таблица1[[#This Row],[Коротка назва будівлі]])</f>
        <v/>
      </c>
      <c r="C109" s="127" t="str">
        <f>IF(Таблица1[[#This Row],[Категорія будівлі]]="","",Таблица1[[#This Row],[Категорія будівлі]])</f>
        <v/>
      </c>
      <c r="D109" s="128" t="str">
        <f>IF(Таблица1[[#This Row],[Джерело теплозабезпечення]]="","",Таблица1[[#This Row],[Джерело теплозабезпечення]])</f>
        <v/>
      </c>
      <c r="E109" s="21"/>
      <c r="F10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0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09" s="128" t="str">
        <f>IF(Таблица2021[[#This Row],[Джерело теплозабезпечення №2]]="","",Таблица2021[[#This Row],[Джерело теплозабезпечення №2]])</f>
        <v/>
      </c>
      <c r="I109" s="21"/>
      <c r="J10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0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09" s="128" t="str">
        <f>IF(Таблица2021[[#This Row],[Джерело теплозабезпечення №3]]="","",Таблица2021[[#This Row],[Джерело теплозабезпечення №3]])</f>
        <v/>
      </c>
      <c r="M109" s="21"/>
      <c r="N10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0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0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0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09" s="27"/>
      <c r="S10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09" s="72"/>
      <c r="U10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09" s="29"/>
      <c r="W10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0" spans="1:23">
      <c r="A110" s="126">
        <v>107</v>
      </c>
      <c r="B110" s="127" t="str">
        <f>IF(Таблица1[[#This Row],[Коротка назва будівлі]]="","",Таблица1[[#This Row],[Коротка назва будівлі]])</f>
        <v/>
      </c>
      <c r="C110" s="127" t="str">
        <f>IF(Таблица1[[#This Row],[Категорія будівлі]]="","",Таблица1[[#This Row],[Категорія будівлі]])</f>
        <v/>
      </c>
      <c r="D110" s="128" t="str">
        <f>IF(Таблица1[[#This Row],[Джерело теплозабезпечення]]="","",Таблица1[[#This Row],[Джерело теплозабезпечення]])</f>
        <v/>
      </c>
      <c r="E110" s="21"/>
      <c r="F11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0" s="128" t="str">
        <f>IF(Таблица2021[[#This Row],[Джерело теплозабезпечення №2]]="","",Таблица2021[[#This Row],[Джерело теплозабезпечення №2]])</f>
        <v/>
      </c>
      <c r="I110" s="21"/>
      <c r="J11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0" s="128" t="str">
        <f>IF(Таблица2021[[#This Row],[Джерело теплозабезпечення №3]]="","",Таблица2021[[#This Row],[Джерело теплозабезпечення №3]])</f>
        <v/>
      </c>
      <c r="M110" s="21"/>
      <c r="N11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0" s="27"/>
      <c r="S11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0" s="72"/>
      <c r="U11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0" s="29"/>
      <c r="W11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1" spans="1:23">
      <c r="A111" s="126">
        <v>108</v>
      </c>
      <c r="B111" s="127" t="str">
        <f>IF(Таблица1[[#This Row],[Коротка назва будівлі]]="","",Таблица1[[#This Row],[Коротка назва будівлі]])</f>
        <v/>
      </c>
      <c r="C111" s="127" t="str">
        <f>IF(Таблица1[[#This Row],[Категорія будівлі]]="","",Таблица1[[#This Row],[Категорія будівлі]])</f>
        <v/>
      </c>
      <c r="D111" s="128" t="str">
        <f>IF(Таблица1[[#This Row],[Джерело теплозабезпечення]]="","",Таблица1[[#This Row],[Джерело теплозабезпечення]])</f>
        <v/>
      </c>
      <c r="E111" s="21"/>
      <c r="F11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1" s="128" t="str">
        <f>IF(Таблица2021[[#This Row],[Джерело теплозабезпечення №2]]="","",Таблица2021[[#This Row],[Джерело теплозабезпечення №2]])</f>
        <v/>
      </c>
      <c r="I111" s="21"/>
      <c r="J11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1" s="128" t="str">
        <f>IF(Таблица2021[[#This Row],[Джерело теплозабезпечення №3]]="","",Таблица2021[[#This Row],[Джерело теплозабезпечення №3]])</f>
        <v/>
      </c>
      <c r="M111" s="21"/>
      <c r="N11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1" s="27"/>
      <c r="S11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1" s="72"/>
      <c r="U11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1" s="29"/>
      <c r="W11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2" spans="1:23">
      <c r="A112" s="126">
        <v>109</v>
      </c>
      <c r="B112" s="127" t="str">
        <f>IF(Таблица1[[#This Row],[Коротка назва будівлі]]="","",Таблица1[[#This Row],[Коротка назва будівлі]])</f>
        <v/>
      </c>
      <c r="C112" s="127" t="str">
        <f>IF(Таблица1[[#This Row],[Категорія будівлі]]="","",Таблица1[[#This Row],[Категорія будівлі]])</f>
        <v/>
      </c>
      <c r="D112" s="128" t="str">
        <f>IF(Таблица1[[#This Row],[Джерело теплозабезпечення]]="","",Таблица1[[#This Row],[Джерело теплозабезпечення]])</f>
        <v/>
      </c>
      <c r="E112" s="21"/>
      <c r="F11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2" s="128" t="str">
        <f>IF(Таблица2021[[#This Row],[Джерело теплозабезпечення №2]]="","",Таблица2021[[#This Row],[Джерело теплозабезпечення №2]])</f>
        <v/>
      </c>
      <c r="I112" s="21"/>
      <c r="J11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2" s="128" t="str">
        <f>IF(Таблица2021[[#This Row],[Джерело теплозабезпечення №3]]="","",Таблица2021[[#This Row],[Джерело теплозабезпечення №3]])</f>
        <v/>
      </c>
      <c r="M112" s="21"/>
      <c r="N11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2" s="27"/>
      <c r="S11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2" s="72"/>
      <c r="U11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2" s="29"/>
      <c r="W11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3" spans="1:23">
      <c r="A113" s="126">
        <v>110</v>
      </c>
      <c r="B113" s="127" t="str">
        <f>IF(Таблица1[[#This Row],[Коротка назва будівлі]]="","",Таблица1[[#This Row],[Коротка назва будівлі]])</f>
        <v/>
      </c>
      <c r="C113" s="127" t="str">
        <f>IF(Таблица1[[#This Row],[Категорія будівлі]]="","",Таблица1[[#This Row],[Категорія будівлі]])</f>
        <v/>
      </c>
      <c r="D113" s="128" t="str">
        <f>IF(Таблица1[[#This Row],[Джерело теплозабезпечення]]="","",Таблица1[[#This Row],[Джерело теплозабезпечення]])</f>
        <v/>
      </c>
      <c r="E113" s="21"/>
      <c r="F11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3" s="128" t="str">
        <f>IF(Таблица2021[[#This Row],[Джерело теплозабезпечення №2]]="","",Таблица2021[[#This Row],[Джерело теплозабезпечення №2]])</f>
        <v/>
      </c>
      <c r="I113" s="21"/>
      <c r="J11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3" s="128" t="str">
        <f>IF(Таблица2021[[#This Row],[Джерело теплозабезпечення №3]]="","",Таблица2021[[#This Row],[Джерело теплозабезпечення №3]])</f>
        <v/>
      </c>
      <c r="M113" s="21"/>
      <c r="N11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3" s="27"/>
      <c r="S11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3" s="72"/>
      <c r="U11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3" s="29"/>
      <c r="W11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4" spans="1:23">
      <c r="A114" s="126">
        <v>111</v>
      </c>
      <c r="B114" s="127" t="str">
        <f>IF(Таблица1[[#This Row],[Коротка назва будівлі]]="","",Таблица1[[#This Row],[Коротка назва будівлі]])</f>
        <v/>
      </c>
      <c r="C114" s="127" t="str">
        <f>IF(Таблица1[[#This Row],[Категорія будівлі]]="","",Таблица1[[#This Row],[Категорія будівлі]])</f>
        <v/>
      </c>
      <c r="D114" s="128" t="str">
        <f>IF(Таблица1[[#This Row],[Джерело теплозабезпечення]]="","",Таблица1[[#This Row],[Джерело теплозабезпечення]])</f>
        <v/>
      </c>
      <c r="E114" s="21"/>
      <c r="F11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4" s="128" t="str">
        <f>IF(Таблица2021[[#This Row],[Джерело теплозабезпечення №2]]="","",Таблица2021[[#This Row],[Джерело теплозабезпечення №2]])</f>
        <v/>
      </c>
      <c r="I114" s="21"/>
      <c r="J11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4" s="128" t="str">
        <f>IF(Таблица2021[[#This Row],[Джерело теплозабезпечення №3]]="","",Таблица2021[[#This Row],[Джерело теплозабезпечення №3]])</f>
        <v/>
      </c>
      <c r="M114" s="21"/>
      <c r="N11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4" s="27"/>
      <c r="S11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4" s="72"/>
      <c r="U11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4" s="29"/>
      <c r="W11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5" spans="1:23">
      <c r="A115" s="126">
        <v>112</v>
      </c>
      <c r="B115" s="127" t="str">
        <f>IF(Таблица1[[#This Row],[Коротка назва будівлі]]="","",Таблица1[[#This Row],[Коротка назва будівлі]])</f>
        <v/>
      </c>
      <c r="C115" s="127" t="str">
        <f>IF(Таблица1[[#This Row],[Категорія будівлі]]="","",Таблица1[[#This Row],[Категорія будівлі]])</f>
        <v/>
      </c>
      <c r="D115" s="128" t="str">
        <f>IF(Таблица1[[#This Row],[Джерело теплозабезпечення]]="","",Таблица1[[#This Row],[Джерело теплозабезпечення]])</f>
        <v/>
      </c>
      <c r="E115" s="21"/>
      <c r="F11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5" s="128" t="str">
        <f>IF(Таблица2021[[#This Row],[Джерело теплозабезпечення №2]]="","",Таблица2021[[#This Row],[Джерело теплозабезпечення №2]])</f>
        <v/>
      </c>
      <c r="I115" s="21"/>
      <c r="J11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5" s="128" t="str">
        <f>IF(Таблица2021[[#This Row],[Джерело теплозабезпечення №3]]="","",Таблица2021[[#This Row],[Джерело теплозабезпечення №3]])</f>
        <v/>
      </c>
      <c r="M115" s="21"/>
      <c r="N11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5" s="27"/>
      <c r="S11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5" s="72"/>
      <c r="U11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5" s="29"/>
      <c r="W11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6" spans="1:23">
      <c r="A116" s="126">
        <v>113</v>
      </c>
      <c r="B116" s="127" t="str">
        <f>IF(Таблица1[[#This Row],[Коротка назва будівлі]]="","",Таблица1[[#This Row],[Коротка назва будівлі]])</f>
        <v/>
      </c>
      <c r="C116" s="127" t="str">
        <f>IF(Таблица1[[#This Row],[Категорія будівлі]]="","",Таблица1[[#This Row],[Категорія будівлі]])</f>
        <v/>
      </c>
      <c r="D116" s="128" t="str">
        <f>IF(Таблица1[[#This Row],[Джерело теплозабезпечення]]="","",Таблица1[[#This Row],[Джерело теплозабезпечення]])</f>
        <v/>
      </c>
      <c r="E116" s="21"/>
      <c r="F11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6" s="128" t="str">
        <f>IF(Таблица2021[[#This Row],[Джерело теплозабезпечення №2]]="","",Таблица2021[[#This Row],[Джерело теплозабезпечення №2]])</f>
        <v/>
      </c>
      <c r="I116" s="21"/>
      <c r="J11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6" s="128" t="str">
        <f>IF(Таблица2021[[#This Row],[Джерело теплозабезпечення №3]]="","",Таблица2021[[#This Row],[Джерело теплозабезпечення №3]])</f>
        <v/>
      </c>
      <c r="M116" s="21"/>
      <c r="N11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6" s="27"/>
      <c r="S11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6" s="72"/>
      <c r="U11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6" s="29"/>
      <c r="W11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7" spans="1:23">
      <c r="A117" s="126">
        <v>114</v>
      </c>
      <c r="B117" s="127" t="str">
        <f>IF(Таблица1[[#This Row],[Коротка назва будівлі]]="","",Таблица1[[#This Row],[Коротка назва будівлі]])</f>
        <v/>
      </c>
      <c r="C117" s="127" t="str">
        <f>IF(Таблица1[[#This Row],[Категорія будівлі]]="","",Таблица1[[#This Row],[Категорія будівлі]])</f>
        <v/>
      </c>
      <c r="D117" s="128" t="str">
        <f>IF(Таблица1[[#This Row],[Джерело теплозабезпечення]]="","",Таблица1[[#This Row],[Джерело теплозабезпечення]])</f>
        <v/>
      </c>
      <c r="E117" s="21"/>
      <c r="F11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7" s="128" t="str">
        <f>IF(Таблица2021[[#This Row],[Джерело теплозабезпечення №2]]="","",Таблица2021[[#This Row],[Джерело теплозабезпечення №2]])</f>
        <v/>
      </c>
      <c r="I117" s="21"/>
      <c r="J11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7" s="128" t="str">
        <f>IF(Таблица2021[[#This Row],[Джерело теплозабезпечення №3]]="","",Таблица2021[[#This Row],[Джерело теплозабезпечення №3]])</f>
        <v/>
      </c>
      <c r="M117" s="21"/>
      <c r="N11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7" s="27"/>
      <c r="S11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7" s="72"/>
      <c r="U11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7" s="29"/>
      <c r="W11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8" spans="1:23">
      <c r="A118" s="126">
        <v>115</v>
      </c>
      <c r="B118" s="127" t="str">
        <f>IF(Таблица1[[#This Row],[Коротка назва будівлі]]="","",Таблица1[[#This Row],[Коротка назва будівлі]])</f>
        <v/>
      </c>
      <c r="C118" s="127" t="str">
        <f>IF(Таблица1[[#This Row],[Категорія будівлі]]="","",Таблица1[[#This Row],[Категорія будівлі]])</f>
        <v/>
      </c>
      <c r="D118" s="128" t="str">
        <f>IF(Таблица1[[#This Row],[Джерело теплозабезпечення]]="","",Таблица1[[#This Row],[Джерело теплозабезпечення]])</f>
        <v/>
      </c>
      <c r="E118" s="21"/>
      <c r="F11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8" s="128" t="str">
        <f>IF(Таблица2021[[#This Row],[Джерело теплозабезпечення №2]]="","",Таблица2021[[#This Row],[Джерело теплозабезпечення №2]])</f>
        <v/>
      </c>
      <c r="I118" s="21"/>
      <c r="J11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8" s="128" t="str">
        <f>IF(Таблица2021[[#This Row],[Джерело теплозабезпечення №3]]="","",Таблица2021[[#This Row],[Джерело теплозабезпечення №3]])</f>
        <v/>
      </c>
      <c r="M118" s="21"/>
      <c r="N11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8" s="27"/>
      <c r="S11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8" s="72"/>
      <c r="U11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8" s="29"/>
      <c r="W11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19" spans="1:23">
      <c r="A119" s="126">
        <v>116</v>
      </c>
      <c r="B119" s="127" t="str">
        <f>IF(Таблица1[[#This Row],[Коротка назва будівлі]]="","",Таблица1[[#This Row],[Коротка назва будівлі]])</f>
        <v/>
      </c>
      <c r="C119" s="127" t="str">
        <f>IF(Таблица1[[#This Row],[Категорія будівлі]]="","",Таблица1[[#This Row],[Категорія будівлі]])</f>
        <v/>
      </c>
      <c r="D119" s="128" t="str">
        <f>IF(Таблица1[[#This Row],[Джерело теплозабезпечення]]="","",Таблица1[[#This Row],[Джерело теплозабезпечення]])</f>
        <v/>
      </c>
      <c r="E119" s="21"/>
      <c r="F11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1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19" s="128" t="str">
        <f>IF(Таблица2021[[#This Row],[Джерело теплозабезпечення №2]]="","",Таблица2021[[#This Row],[Джерело теплозабезпечення №2]])</f>
        <v/>
      </c>
      <c r="I119" s="21"/>
      <c r="J11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1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19" s="128" t="str">
        <f>IF(Таблица2021[[#This Row],[Джерело теплозабезпечення №3]]="","",Таблица2021[[#This Row],[Джерело теплозабезпечення №3]])</f>
        <v/>
      </c>
      <c r="M119" s="21"/>
      <c r="N11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1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1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1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19" s="27"/>
      <c r="S11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19" s="72"/>
      <c r="U11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19" s="29"/>
      <c r="W11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0" spans="1:23">
      <c r="A120" s="126">
        <v>117</v>
      </c>
      <c r="B120" s="127" t="str">
        <f>IF(Таблица1[[#This Row],[Коротка назва будівлі]]="","",Таблица1[[#This Row],[Коротка назва будівлі]])</f>
        <v/>
      </c>
      <c r="C120" s="127" t="str">
        <f>IF(Таблица1[[#This Row],[Категорія будівлі]]="","",Таблица1[[#This Row],[Категорія будівлі]])</f>
        <v/>
      </c>
      <c r="D120" s="128" t="str">
        <f>IF(Таблица1[[#This Row],[Джерело теплозабезпечення]]="","",Таблица1[[#This Row],[Джерело теплозабезпечення]])</f>
        <v/>
      </c>
      <c r="E120" s="21"/>
      <c r="F12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0" s="128" t="str">
        <f>IF(Таблица2021[[#This Row],[Джерело теплозабезпечення №2]]="","",Таблица2021[[#This Row],[Джерело теплозабезпечення №2]])</f>
        <v/>
      </c>
      <c r="I120" s="21"/>
      <c r="J12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0" s="128" t="str">
        <f>IF(Таблица2021[[#This Row],[Джерело теплозабезпечення №3]]="","",Таблица2021[[#This Row],[Джерело теплозабезпечення №3]])</f>
        <v/>
      </c>
      <c r="M120" s="21"/>
      <c r="N12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0" s="27"/>
      <c r="S12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0" s="72"/>
      <c r="U12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0" s="29"/>
      <c r="W12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1" spans="1:23">
      <c r="A121" s="126">
        <v>118</v>
      </c>
      <c r="B121" s="127" t="str">
        <f>IF(Таблица1[[#This Row],[Коротка назва будівлі]]="","",Таблица1[[#This Row],[Коротка назва будівлі]])</f>
        <v/>
      </c>
      <c r="C121" s="127" t="str">
        <f>IF(Таблица1[[#This Row],[Категорія будівлі]]="","",Таблица1[[#This Row],[Категорія будівлі]])</f>
        <v/>
      </c>
      <c r="D121" s="128" t="str">
        <f>IF(Таблица1[[#This Row],[Джерело теплозабезпечення]]="","",Таблица1[[#This Row],[Джерело теплозабезпечення]])</f>
        <v/>
      </c>
      <c r="E121" s="21"/>
      <c r="F12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1" s="128" t="str">
        <f>IF(Таблица2021[[#This Row],[Джерело теплозабезпечення №2]]="","",Таблица2021[[#This Row],[Джерело теплозабезпечення №2]])</f>
        <v/>
      </c>
      <c r="I121" s="21"/>
      <c r="J12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1" s="128" t="str">
        <f>IF(Таблица2021[[#This Row],[Джерело теплозабезпечення №3]]="","",Таблица2021[[#This Row],[Джерело теплозабезпечення №3]])</f>
        <v/>
      </c>
      <c r="M121" s="21"/>
      <c r="N12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1" s="27"/>
      <c r="S12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1" s="72"/>
      <c r="U12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1" s="29"/>
      <c r="W12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2" spans="1:23">
      <c r="A122" s="126">
        <v>119</v>
      </c>
      <c r="B122" s="127" t="str">
        <f>IF(Таблица1[[#This Row],[Коротка назва будівлі]]="","",Таблица1[[#This Row],[Коротка назва будівлі]])</f>
        <v/>
      </c>
      <c r="C122" s="127" t="str">
        <f>IF(Таблица1[[#This Row],[Категорія будівлі]]="","",Таблица1[[#This Row],[Категорія будівлі]])</f>
        <v/>
      </c>
      <c r="D122" s="128" t="str">
        <f>IF(Таблица1[[#This Row],[Джерело теплозабезпечення]]="","",Таблица1[[#This Row],[Джерело теплозабезпечення]])</f>
        <v/>
      </c>
      <c r="E122" s="21"/>
      <c r="F12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2" s="128" t="str">
        <f>IF(Таблица2021[[#This Row],[Джерело теплозабезпечення №2]]="","",Таблица2021[[#This Row],[Джерело теплозабезпечення №2]])</f>
        <v/>
      </c>
      <c r="I122" s="21"/>
      <c r="J12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2" s="128" t="str">
        <f>IF(Таблица2021[[#This Row],[Джерело теплозабезпечення №3]]="","",Таблица2021[[#This Row],[Джерело теплозабезпечення №3]])</f>
        <v/>
      </c>
      <c r="M122" s="21"/>
      <c r="N12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2" s="27"/>
      <c r="S12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2" s="72"/>
      <c r="U12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2" s="29"/>
      <c r="W12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3" spans="1:23">
      <c r="A123" s="126">
        <v>120</v>
      </c>
      <c r="B123" s="127" t="str">
        <f>IF(Таблица1[[#This Row],[Коротка назва будівлі]]="","",Таблица1[[#This Row],[Коротка назва будівлі]])</f>
        <v/>
      </c>
      <c r="C123" s="127" t="str">
        <f>IF(Таблица1[[#This Row],[Категорія будівлі]]="","",Таблица1[[#This Row],[Категорія будівлі]])</f>
        <v/>
      </c>
      <c r="D123" s="128" t="str">
        <f>IF(Таблица1[[#This Row],[Джерело теплозабезпечення]]="","",Таблица1[[#This Row],[Джерело теплозабезпечення]])</f>
        <v/>
      </c>
      <c r="E123" s="21"/>
      <c r="F12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3" s="128" t="str">
        <f>IF(Таблица2021[[#This Row],[Джерело теплозабезпечення №2]]="","",Таблица2021[[#This Row],[Джерело теплозабезпечення №2]])</f>
        <v/>
      </c>
      <c r="I123" s="21"/>
      <c r="J12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3" s="128" t="str">
        <f>IF(Таблица2021[[#This Row],[Джерело теплозабезпечення №3]]="","",Таблица2021[[#This Row],[Джерело теплозабезпечення №3]])</f>
        <v/>
      </c>
      <c r="M123" s="21"/>
      <c r="N12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3" s="27"/>
      <c r="S12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3" s="72"/>
      <c r="U12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3" s="29"/>
      <c r="W12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4" spans="1:23">
      <c r="A124" s="126">
        <v>121</v>
      </c>
      <c r="B124" s="127" t="str">
        <f>IF(Таблица1[[#This Row],[Коротка назва будівлі]]="","",Таблица1[[#This Row],[Коротка назва будівлі]])</f>
        <v/>
      </c>
      <c r="C124" s="127" t="str">
        <f>IF(Таблица1[[#This Row],[Категорія будівлі]]="","",Таблица1[[#This Row],[Категорія будівлі]])</f>
        <v/>
      </c>
      <c r="D124" s="128" t="str">
        <f>IF(Таблица1[[#This Row],[Джерело теплозабезпечення]]="","",Таблица1[[#This Row],[Джерело теплозабезпечення]])</f>
        <v/>
      </c>
      <c r="E124" s="21"/>
      <c r="F12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4" s="128" t="str">
        <f>IF(Таблица2021[[#This Row],[Джерело теплозабезпечення №2]]="","",Таблица2021[[#This Row],[Джерело теплозабезпечення №2]])</f>
        <v/>
      </c>
      <c r="I124" s="21"/>
      <c r="J12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4" s="128" t="str">
        <f>IF(Таблица2021[[#This Row],[Джерело теплозабезпечення №3]]="","",Таблица2021[[#This Row],[Джерело теплозабезпечення №3]])</f>
        <v/>
      </c>
      <c r="M124" s="21"/>
      <c r="N12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4" s="27"/>
      <c r="S12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4" s="72"/>
      <c r="U12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4" s="29"/>
      <c r="W12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5" spans="1:23">
      <c r="A125" s="126">
        <v>122</v>
      </c>
      <c r="B125" s="127" t="str">
        <f>IF(Таблица1[[#This Row],[Коротка назва будівлі]]="","",Таблица1[[#This Row],[Коротка назва будівлі]])</f>
        <v/>
      </c>
      <c r="C125" s="127" t="str">
        <f>IF(Таблица1[[#This Row],[Категорія будівлі]]="","",Таблица1[[#This Row],[Категорія будівлі]])</f>
        <v/>
      </c>
      <c r="D125" s="128" t="str">
        <f>IF(Таблица1[[#This Row],[Джерело теплозабезпечення]]="","",Таблица1[[#This Row],[Джерело теплозабезпечення]])</f>
        <v/>
      </c>
      <c r="E125" s="21"/>
      <c r="F12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5" s="128" t="str">
        <f>IF(Таблица2021[[#This Row],[Джерело теплозабезпечення №2]]="","",Таблица2021[[#This Row],[Джерело теплозабезпечення №2]])</f>
        <v/>
      </c>
      <c r="I125" s="21"/>
      <c r="J12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5" s="128" t="str">
        <f>IF(Таблица2021[[#This Row],[Джерело теплозабезпечення №3]]="","",Таблица2021[[#This Row],[Джерело теплозабезпечення №3]])</f>
        <v/>
      </c>
      <c r="M125" s="21"/>
      <c r="N12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5" s="27"/>
      <c r="S12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5" s="72"/>
      <c r="U12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5" s="29"/>
      <c r="W12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6" spans="1:23">
      <c r="A126" s="126">
        <v>123</v>
      </c>
      <c r="B126" s="127" t="str">
        <f>IF(Таблица1[[#This Row],[Коротка назва будівлі]]="","",Таблица1[[#This Row],[Коротка назва будівлі]])</f>
        <v/>
      </c>
      <c r="C126" s="127" t="str">
        <f>IF(Таблица1[[#This Row],[Категорія будівлі]]="","",Таблица1[[#This Row],[Категорія будівлі]])</f>
        <v/>
      </c>
      <c r="D126" s="128" t="str">
        <f>IF(Таблица1[[#This Row],[Джерело теплозабезпечення]]="","",Таблица1[[#This Row],[Джерело теплозабезпечення]])</f>
        <v/>
      </c>
      <c r="E126" s="21"/>
      <c r="F12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6" s="128" t="str">
        <f>IF(Таблица2021[[#This Row],[Джерело теплозабезпечення №2]]="","",Таблица2021[[#This Row],[Джерело теплозабезпечення №2]])</f>
        <v/>
      </c>
      <c r="I126" s="21"/>
      <c r="J12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6" s="128" t="str">
        <f>IF(Таблица2021[[#This Row],[Джерело теплозабезпечення №3]]="","",Таблица2021[[#This Row],[Джерело теплозабезпечення №3]])</f>
        <v/>
      </c>
      <c r="M126" s="21"/>
      <c r="N12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6" s="27"/>
      <c r="S12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6" s="72"/>
      <c r="U12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6" s="29"/>
      <c r="W12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7" spans="1:23">
      <c r="A127" s="126">
        <v>124</v>
      </c>
      <c r="B127" s="127" t="str">
        <f>IF(Таблица1[[#This Row],[Коротка назва будівлі]]="","",Таблица1[[#This Row],[Коротка назва будівлі]])</f>
        <v/>
      </c>
      <c r="C127" s="127" t="str">
        <f>IF(Таблица1[[#This Row],[Категорія будівлі]]="","",Таблица1[[#This Row],[Категорія будівлі]])</f>
        <v/>
      </c>
      <c r="D127" s="128" t="str">
        <f>IF(Таблица1[[#This Row],[Джерело теплозабезпечення]]="","",Таблица1[[#This Row],[Джерело теплозабезпечення]])</f>
        <v/>
      </c>
      <c r="E127" s="21"/>
      <c r="F12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7" s="128" t="str">
        <f>IF(Таблица2021[[#This Row],[Джерело теплозабезпечення №2]]="","",Таблица2021[[#This Row],[Джерело теплозабезпечення №2]])</f>
        <v/>
      </c>
      <c r="I127" s="21"/>
      <c r="J12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7" s="128" t="str">
        <f>IF(Таблица2021[[#This Row],[Джерело теплозабезпечення №3]]="","",Таблица2021[[#This Row],[Джерело теплозабезпечення №3]])</f>
        <v/>
      </c>
      <c r="M127" s="21"/>
      <c r="N12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7" s="27"/>
      <c r="S12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7" s="72"/>
      <c r="U12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7" s="29"/>
      <c r="W12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8" spans="1:23">
      <c r="A128" s="126">
        <v>125</v>
      </c>
      <c r="B128" s="127" t="str">
        <f>IF(Таблица1[[#This Row],[Коротка назва будівлі]]="","",Таблица1[[#This Row],[Коротка назва будівлі]])</f>
        <v/>
      </c>
      <c r="C128" s="127" t="str">
        <f>IF(Таблица1[[#This Row],[Категорія будівлі]]="","",Таблица1[[#This Row],[Категорія будівлі]])</f>
        <v/>
      </c>
      <c r="D128" s="128" t="str">
        <f>IF(Таблица1[[#This Row],[Джерело теплозабезпечення]]="","",Таблица1[[#This Row],[Джерело теплозабезпечення]])</f>
        <v/>
      </c>
      <c r="E128" s="21"/>
      <c r="F12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8" s="128" t="str">
        <f>IF(Таблица2021[[#This Row],[Джерело теплозабезпечення №2]]="","",Таблица2021[[#This Row],[Джерело теплозабезпечення №2]])</f>
        <v/>
      </c>
      <c r="I128" s="21"/>
      <c r="J12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8" s="128" t="str">
        <f>IF(Таблица2021[[#This Row],[Джерело теплозабезпечення №3]]="","",Таблица2021[[#This Row],[Джерело теплозабезпечення №3]])</f>
        <v/>
      </c>
      <c r="M128" s="21"/>
      <c r="N12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8" s="27"/>
      <c r="S12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8" s="72"/>
      <c r="U12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8" s="29"/>
      <c r="W12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29" spans="1:23">
      <c r="A129" s="126">
        <v>126</v>
      </c>
      <c r="B129" s="127" t="str">
        <f>IF(Таблица1[[#This Row],[Коротка назва будівлі]]="","",Таблица1[[#This Row],[Коротка назва будівлі]])</f>
        <v/>
      </c>
      <c r="C129" s="127" t="str">
        <f>IF(Таблица1[[#This Row],[Категорія будівлі]]="","",Таблица1[[#This Row],[Категорія будівлі]])</f>
        <v/>
      </c>
      <c r="D129" s="128" t="str">
        <f>IF(Таблица1[[#This Row],[Джерело теплозабезпечення]]="","",Таблица1[[#This Row],[Джерело теплозабезпечення]])</f>
        <v/>
      </c>
      <c r="E129" s="21"/>
      <c r="F12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2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29" s="128" t="str">
        <f>IF(Таблица2021[[#This Row],[Джерело теплозабезпечення №2]]="","",Таблица2021[[#This Row],[Джерело теплозабезпечення №2]])</f>
        <v/>
      </c>
      <c r="I129" s="21"/>
      <c r="J12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2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29" s="128" t="str">
        <f>IF(Таблица2021[[#This Row],[Джерело теплозабезпечення №3]]="","",Таблица2021[[#This Row],[Джерело теплозабезпечення №3]])</f>
        <v/>
      </c>
      <c r="M129" s="21"/>
      <c r="N12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2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2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2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29" s="27"/>
      <c r="S12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29" s="72"/>
      <c r="U12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29" s="29"/>
      <c r="W12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0" spans="1:23">
      <c r="A130" s="126">
        <v>127</v>
      </c>
      <c r="B130" s="127" t="str">
        <f>IF(Таблица1[[#This Row],[Коротка назва будівлі]]="","",Таблица1[[#This Row],[Коротка назва будівлі]])</f>
        <v/>
      </c>
      <c r="C130" s="127" t="str">
        <f>IF(Таблица1[[#This Row],[Категорія будівлі]]="","",Таблица1[[#This Row],[Категорія будівлі]])</f>
        <v/>
      </c>
      <c r="D130" s="128" t="str">
        <f>IF(Таблица1[[#This Row],[Джерело теплозабезпечення]]="","",Таблица1[[#This Row],[Джерело теплозабезпечення]])</f>
        <v/>
      </c>
      <c r="E130" s="21"/>
      <c r="F13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0" s="128" t="str">
        <f>IF(Таблица2021[[#This Row],[Джерело теплозабезпечення №2]]="","",Таблица2021[[#This Row],[Джерело теплозабезпечення №2]])</f>
        <v/>
      </c>
      <c r="I130" s="21"/>
      <c r="J13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0" s="128" t="str">
        <f>IF(Таблица2021[[#This Row],[Джерело теплозабезпечення №3]]="","",Таблица2021[[#This Row],[Джерело теплозабезпечення №3]])</f>
        <v/>
      </c>
      <c r="M130" s="21"/>
      <c r="N13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0" s="27"/>
      <c r="S13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0" s="72"/>
      <c r="U13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0" s="29"/>
      <c r="W13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1" spans="1:23">
      <c r="A131" s="126">
        <v>128</v>
      </c>
      <c r="B131" s="127" t="str">
        <f>IF(Таблица1[[#This Row],[Коротка назва будівлі]]="","",Таблица1[[#This Row],[Коротка назва будівлі]])</f>
        <v/>
      </c>
      <c r="C131" s="127" t="str">
        <f>IF(Таблица1[[#This Row],[Категорія будівлі]]="","",Таблица1[[#This Row],[Категорія будівлі]])</f>
        <v/>
      </c>
      <c r="D131" s="128" t="str">
        <f>IF(Таблица1[[#This Row],[Джерело теплозабезпечення]]="","",Таблица1[[#This Row],[Джерело теплозабезпечення]])</f>
        <v/>
      </c>
      <c r="E131" s="21"/>
      <c r="F13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1" s="128" t="str">
        <f>IF(Таблица2021[[#This Row],[Джерело теплозабезпечення №2]]="","",Таблица2021[[#This Row],[Джерело теплозабезпечення №2]])</f>
        <v/>
      </c>
      <c r="I131" s="21"/>
      <c r="J13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1" s="128" t="str">
        <f>IF(Таблица2021[[#This Row],[Джерело теплозабезпечення №3]]="","",Таблица2021[[#This Row],[Джерело теплозабезпечення №3]])</f>
        <v/>
      </c>
      <c r="M131" s="21"/>
      <c r="N13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1" s="27"/>
      <c r="S13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1" s="72"/>
      <c r="U13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1" s="29"/>
      <c r="W13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2" spans="1:23">
      <c r="A132" s="126">
        <v>129</v>
      </c>
      <c r="B132" s="127" t="str">
        <f>IF(Таблица1[[#This Row],[Коротка назва будівлі]]="","",Таблица1[[#This Row],[Коротка назва будівлі]])</f>
        <v/>
      </c>
      <c r="C132" s="127" t="str">
        <f>IF(Таблица1[[#This Row],[Категорія будівлі]]="","",Таблица1[[#This Row],[Категорія будівлі]])</f>
        <v/>
      </c>
      <c r="D132" s="128" t="str">
        <f>IF(Таблица1[[#This Row],[Джерело теплозабезпечення]]="","",Таблица1[[#This Row],[Джерело теплозабезпечення]])</f>
        <v/>
      </c>
      <c r="E132" s="21"/>
      <c r="F13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2" s="128" t="str">
        <f>IF(Таблица2021[[#This Row],[Джерело теплозабезпечення №2]]="","",Таблица2021[[#This Row],[Джерело теплозабезпечення №2]])</f>
        <v/>
      </c>
      <c r="I132" s="21"/>
      <c r="J13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2" s="128" t="str">
        <f>IF(Таблица2021[[#This Row],[Джерело теплозабезпечення №3]]="","",Таблица2021[[#This Row],[Джерело теплозабезпечення №3]])</f>
        <v/>
      </c>
      <c r="M132" s="21"/>
      <c r="N13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2" s="27"/>
      <c r="S13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2" s="72"/>
      <c r="U13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2" s="29"/>
      <c r="W13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3" spans="1:23">
      <c r="A133" s="126">
        <v>130</v>
      </c>
      <c r="B133" s="127" t="str">
        <f>IF(Таблица1[[#This Row],[Коротка назва будівлі]]="","",Таблица1[[#This Row],[Коротка назва будівлі]])</f>
        <v/>
      </c>
      <c r="C133" s="127" t="str">
        <f>IF(Таблица1[[#This Row],[Категорія будівлі]]="","",Таблица1[[#This Row],[Категорія будівлі]])</f>
        <v/>
      </c>
      <c r="D133" s="128" t="str">
        <f>IF(Таблица1[[#This Row],[Джерело теплозабезпечення]]="","",Таблица1[[#This Row],[Джерело теплозабезпечення]])</f>
        <v/>
      </c>
      <c r="E133" s="21"/>
      <c r="F13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3" s="128" t="str">
        <f>IF(Таблица2021[[#This Row],[Джерело теплозабезпечення №2]]="","",Таблица2021[[#This Row],[Джерело теплозабезпечення №2]])</f>
        <v/>
      </c>
      <c r="I133" s="21"/>
      <c r="J13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3" s="128" t="str">
        <f>IF(Таблица2021[[#This Row],[Джерело теплозабезпечення №3]]="","",Таблица2021[[#This Row],[Джерело теплозабезпечення №3]])</f>
        <v/>
      </c>
      <c r="M133" s="21"/>
      <c r="N13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3" s="27"/>
      <c r="S13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3" s="72"/>
      <c r="U13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3" s="29"/>
      <c r="W13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4" spans="1:23">
      <c r="A134" s="126">
        <v>131</v>
      </c>
      <c r="B134" s="127" t="str">
        <f>IF(Таблица1[[#This Row],[Коротка назва будівлі]]="","",Таблица1[[#This Row],[Коротка назва будівлі]])</f>
        <v/>
      </c>
      <c r="C134" s="127" t="str">
        <f>IF(Таблица1[[#This Row],[Категорія будівлі]]="","",Таблица1[[#This Row],[Категорія будівлі]])</f>
        <v/>
      </c>
      <c r="D134" s="128" t="str">
        <f>IF(Таблица1[[#This Row],[Джерело теплозабезпечення]]="","",Таблица1[[#This Row],[Джерело теплозабезпечення]])</f>
        <v/>
      </c>
      <c r="E134" s="21"/>
      <c r="F13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4" s="128" t="str">
        <f>IF(Таблица2021[[#This Row],[Джерело теплозабезпечення №2]]="","",Таблица2021[[#This Row],[Джерело теплозабезпечення №2]])</f>
        <v/>
      </c>
      <c r="I134" s="21"/>
      <c r="J13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4" s="128" t="str">
        <f>IF(Таблица2021[[#This Row],[Джерело теплозабезпечення №3]]="","",Таблица2021[[#This Row],[Джерело теплозабезпечення №3]])</f>
        <v/>
      </c>
      <c r="M134" s="21"/>
      <c r="N13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4" s="27"/>
      <c r="S13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4" s="72"/>
      <c r="U13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4" s="29"/>
      <c r="W13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5" spans="1:23">
      <c r="A135" s="126">
        <v>132</v>
      </c>
      <c r="B135" s="127" t="str">
        <f>IF(Таблица1[[#This Row],[Коротка назва будівлі]]="","",Таблица1[[#This Row],[Коротка назва будівлі]])</f>
        <v/>
      </c>
      <c r="C135" s="127" t="str">
        <f>IF(Таблица1[[#This Row],[Категорія будівлі]]="","",Таблица1[[#This Row],[Категорія будівлі]])</f>
        <v/>
      </c>
      <c r="D135" s="128" t="str">
        <f>IF(Таблица1[[#This Row],[Джерело теплозабезпечення]]="","",Таблица1[[#This Row],[Джерело теплозабезпечення]])</f>
        <v/>
      </c>
      <c r="E135" s="21"/>
      <c r="F13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5" s="128" t="str">
        <f>IF(Таблица2021[[#This Row],[Джерело теплозабезпечення №2]]="","",Таблица2021[[#This Row],[Джерело теплозабезпечення №2]])</f>
        <v/>
      </c>
      <c r="I135" s="21"/>
      <c r="J13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5" s="128" t="str">
        <f>IF(Таблица2021[[#This Row],[Джерело теплозабезпечення №3]]="","",Таблица2021[[#This Row],[Джерело теплозабезпечення №3]])</f>
        <v/>
      </c>
      <c r="M135" s="21"/>
      <c r="N13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5" s="27"/>
      <c r="S13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5" s="72"/>
      <c r="U13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5" s="29"/>
      <c r="W13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6" spans="1:23">
      <c r="A136" s="126">
        <v>133</v>
      </c>
      <c r="B136" s="127" t="str">
        <f>IF(Таблица1[[#This Row],[Коротка назва будівлі]]="","",Таблица1[[#This Row],[Коротка назва будівлі]])</f>
        <v/>
      </c>
      <c r="C136" s="127" t="str">
        <f>IF(Таблица1[[#This Row],[Категорія будівлі]]="","",Таблица1[[#This Row],[Категорія будівлі]])</f>
        <v/>
      </c>
      <c r="D136" s="128" t="str">
        <f>IF(Таблица1[[#This Row],[Джерело теплозабезпечення]]="","",Таблица1[[#This Row],[Джерело теплозабезпечення]])</f>
        <v/>
      </c>
      <c r="E136" s="21"/>
      <c r="F13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6" s="128" t="str">
        <f>IF(Таблица2021[[#This Row],[Джерело теплозабезпечення №2]]="","",Таблица2021[[#This Row],[Джерело теплозабезпечення №2]])</f>
        <v/>
      </c>
      <c r="I136" s="21"/>
      <c r="J13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6" s="128" t="str">
        <f>IF(Таблица2021[[#This Row],[Джерело теплозабезпечення №3]]="","",Таблица2021[[#This Row],[Джерело теплозабезпечення №3]])</f>
        <v/>
      </c>
      <c r="M136" s="21"/>
      <c r="N13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6" s="27"/>
      <c r="S13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6" s="72"/>
      <c r="U13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6" s="29"/>
      <c r="W13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7" spans="1:23">
      <c r="A137" s="126">
        <v>134</v>
      </c>
      <c r="B137" s="127" t="str">
        <f>IF(Таблица1[[#This Row],[Коротка назва будівлі]]="","",Таблица1[[#This Row],[Коротка назва будівлі]])</f>
        <v/>
      </c>
      <c r="C137" s="127" t="str">
        <f>IF(Таблица1[[#This Row],[Категорія будівлі]]="","",Таблица1[[#This Row],[Категорія будівлі]])</f>
        <v/>
      </c>
      <c r="D137" s="128" t="str">
        <f>IF(Таблица1[[#This Row],[Джерело теплозабезпечення]]="","",Таблица1[[#This Row],[Джерело теплозабезпечення]])</f>
        <v/>
      </c>
      <c r="E137" s="21"/>
      <c r="F13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7" s="128" t="str">
        <f>IF(Таблица2021[[#This Row],[Джерело теплозабезпечення №2]]="","",Таблица2021[[#This Row],[Джерело теплозабезпечення №2]])</f>
        <v/>
      </c>
      <c r="I137" s="21"/>
      <c r="J13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7" s="128" t="str">
        <f>IF(Таблица2021[[#This Row],[Джерело теплозабезпечення №3]]="","",Таблица2021[[#This Row],[Джерело теплозабезпечення №3]])</f>
        <v/>
      </c>
      <c r="M137" s="21"/>
      <c r="N13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7" s="27"/>
      <c r="S13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7" s="72"/>
      <c r="U13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7" s="29"/>
      <c r="W13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8" spans="1:23">
      <c r="A138" s="126">
        <v>135</v>
      </c>
      <c r="B138" s="127" t="str">
        <f>IF(Таблица1[[#This Row],[Коротка назва будівлі]]="","",Таблица1[[#This Row],[Коротка назва будівлі]])</f>
        <v/>
      </c>
      <c r="C138" s="127" t="str">
        <f>IF(Таблица1[[#This Row],[Категорія будівлі]]="","",Таблица1[[#This Row],[Категорія будівлі]])</f>
        <v/>
      </c>
      <c r="D138" s="128" t="str">
        <f>IF(Таблица1[[#This Row],[Джерело теплозабезпечення]]="","",Таблица1[[#This Row],[Джерело теплозабезпечення]])</f>
        <v/>
      </c>
      <c r="E138" s="21"/>
      <c r="F13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8" s="128" t="str">
        <f>IF(Таблица2021[[#This Row],[Джерело теплозабезпечення №2]]="","",Таблица2021[[#This Row],[Джерело теплозабезпечення №2]])</f>
        <v/>
      </c>
      <c r="I138" s="21"/>
      <c r="J13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8" s="128" t="str">
        <f>IF(Таблица2021[[#This Row],[Джерело теплозабезпечення №3]]="","",Таблица2021[[#This Row],[Джерело теплозабезпечення №3]])</f>
        <v/>
      </c>
      <c r="M138" s="21"/>
      <c r="N13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8" s="27"/>
      <c r="S13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8" s="72"/>
      <c r="U13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8" s="29"/>
      <c r="W13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39" spans="1:23">
      <c r="A139" s="126">
        <v>136</v>
      </c>
      <c r="B139" s="127" t="str">
        <f>IF(Таблица1[[#This Row],[Коротка назва будівлі]]="","",Таблица1[[#This Row],[Коротка назва будівлі]])</f>
        <v/>
      </c>
      <c r="C139" s="127" t="str">
        <f>IF(Таблица1[[#This Row],[Категорія будівлі]]="","",Таблица1[[#This Row],[Категорія будівлі]])</f>
        <v/>
      </c>
      <c r="D139" s="128" t="str">
        <f>IF(Таблица1[[#This Row],[Джерело теплозабезпечення]]="","",Таблица1[[#This Row],[Джерело теплозабезпечення]])</f>
        <v/>
      </c>
      <c r="E139" s="21"/>
      <c r="F13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3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39" s="128" t="str">
        <f>IF(Таблица2021[[#This Row],[Джерело теплозабезпечення №2]]="","",Таблица2021[[#This Row],[Джерело теплозабезпечення №2]])</f>
        <v/>
      </c>
      <c r="I139" s="21"/>
      <c r="J13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3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39" s="128" t="str">
        <f>IF(Таблица2021[[#This Row],[Джерело теплозабезпечення №3]]="","",Таблица2021[[#This Row],[Джерело теплозабезпечення №3]])</f>
        <v/>
      </c>
      <c r="M139" s="21"/>
      <c r="N13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3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3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3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39" s="27"/>
      <c r="S13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39" s="72"/>
      <c r="U13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39" s="29"/>
      <c r="W13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0" spans="1:23">
      <c r="A140" s="126">
        <v>137</v>
      </c>
      <c r="B140" s="127" t="str">
        <f>IF(Таблица1[[#This Row],[Коротка назва будівлі]]="","",Таблица1[[#This Row],[Коротка назва будівлі]])</f>
        <v/>
      </c>
      <c r="C140" s="127" t="str">
        <f>IF(Таблица1[[#This Row],[Категорія будівлі]]="","",Таблица1[[#This Row],[Категорія будівлі]])</f>
        <v/>
      </c>
      <c r="D140" s="128" t="str">
        <f>IF(Таблица1[[#This Row],[Джерело теплозабезпечення]]="","",Таблица1[[#This Row],[Джерело теплозабезпечення]])</f>
        <v/>
      </c>
      <c r="E140" s="21"/>
      <c r="F14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0" s="128" t="str">
        <f>IF(Таблица2021[[#This Row],[Джерело теплозабезпечення №2]]="","",Таблица2021[[#This Row],[Джерело теплозабезпечення №2]])</f>
        <v/>
      </c>
      <c r="I140" s="21"/>
      <c r="J14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0" s="128" t="str">
        <f>IF(Таблица2021[[#This Row],[Джерело теплозабезпечення №3]]="","",Таблица2021[[#This Row],[Джерело теплозабезпечення №3]])</f>
        <v/>
      </c>
      <c r="M140" s="21"/>
      <c r="N14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0" s="27"/>
      <c r="S14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0" s="72"/>
      <c r="U14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0" s="29"/>
      <c r="W14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1" spans="1:23">
      <c r="A141" s="126">
        <v>138</v>
      </c>
      <c r="B141" s="127" t="str">
        <f>IF(Таблица1[[#This Row],[Коротка назва будівлі]]="","",Таблица1[[#This Row],[Коротка назва будівлі]])</f>
        <v/>
      </c>
      <c r="C141" s="127" t="str">
        <f>IF(Таблица1[[#This Row],[Категорія будівлі]]="","",Таблица1[[#This Row],[Категорія будівлі]])</f>
        <v/>
      </c>
      <c r="D141" s="128" t="str">
        <f>IF(Таблица1[[#This Row],[Джерело теплозабезпечення]]="","",Таблица1[[#This Row],[Джерело теплозабезпечення]])</f>
        <v/>
      </c>
      <c r="E141" s="21"/>
      <c r="F14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1" s="128" t="str">
        <f>IF(Таблица2021[[#This Row],[Джерело теплозабезпечення №2]]="","",Таблица2021[[#This Row],[Джерело теплозабезпечення №2]])</f>
        <v/>
      </c>
      <c r="I141" s="21"/>
      <c r="J14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1" s="128" t="str">
        <f>IF(Таблица2021[[#This Row],[Джерело теплозабезпечення №3]]="","",Таблица2021[[#This Row],[Джерело теплозабезпечення №3]])</f>
        <v/>
      </c>
      <c r="M141" s="21"/>
      <c r="N14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1" s="27"/>
      <c r="S14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1" s="72"/>
      <c r="U14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1" s="29"/>
      <c r="W14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2" spans="1:23">
      <c r="A142" s="126">
        <v>139</v>
      </c>
      <c r="B142" s="127" t="str">
        <f>IF(Таблица1[[#This Row],[Коротка назва будівлі]]="","",Таблица1[[#This Row],[Коротка назва будівлі]])</f>
        <v/>
      </c>
      <c r="C142" s="127" t="str">
        <f>IF(Таблица1[[#This Row],[Категорія будівлі]]="","",Таблица1[[#This Row],[Категорія будівлі]])</f>
        <v/>
      </c>
      <c r="D142" s="128" t="str">
        <f>IF(Таблица1[[#This Row],[Джерело теплозабезпечення]]="","",Таблица1[[#This Row],[Джерело теплозабезпечення]])</f>
        <v/>
      </c>
      <c r="E142" s="21"/>
      <c r="F14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2" s="128" t="str">
        <f>IF(Таблица2021[[#This Row],[Джерело теплозабезпечення №2]]="","",Таблица2021[[#This Row],[Джерело теплозабезпечення №2]])</f>
        <v/>
      </c>
      <c r="I142" s="21"/>
      <c r="J14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2" s="128" t="str">
        <f>IF(Таблица2021[[#This Row],[Джерело теплозабезпечення №3]]="","",Таблица2021[[#This Row],[Джерело теплозабезпечення №3]])</f>
        <v/>
      </c>
      <c r="M142" s="21"/>
      <c r="N14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2" s="27"/>
      <c r="S14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2" s="72"/>
      <c r="U14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2" s="29"/>
      <c r="W14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3" spans="1:23">
      <c r="A143" s="126">
        <v>140</v>
      </c>
      <c r="B143" s="127" t="str">
        <f>IF(Таблица1[[#This Row],[Коротка назва будівлі]]="","",Таблица1[[#This Row],[Коротка назва будівлі]])</f>
        <v/>
      </c>
      <c r="C143" s="127" t="str">
        <f>IF(Таблица1[[#This Row],[Категорія будівлі]]="","",Таблица1[[#This Row],[Категорія будівлі]])</f>
        <v/>
      </c>
      <c r="D143" s="128" t="str">
        <f>IF(Таблица1[[#This Row],[Джерело теплозабезпечення]]="","",Таблица1[[#This Row],[Джерело теплозабезпечення]])</f>
        <v/>
      </c>
      <c r="E143" s="21"/>
      <c r="F14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3" s="128" t="str">
        <f>IF(Таблица2021[[#This Row],[Джерело теплозабезпечення №2]]="","",Таблица2021[[#This Row],[Джерело теплозабезпечення №2]])</f>
        <v/>
      </c>
      <c r="I143" s="21"/>
      <c r="J14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3" s="128" t="str">
        <f>IF(Таблица2021[[#This Row],[Джерело теплозабезпечення №3]]="","",Таблица2021[[#This Row],[Джерело теплозабезпечення №3]])</f>
        <v/>
      </c>
      <c r="M143" s="21"/>
      <c r="N14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3" s="27"/>
      <c r="S14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3" s="72"/>
      <c r="U14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3" s="29"/>
      <c r="W14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4" spans="1:23">
      <c r="A144" s="126">
        <v>141</v>
      </c>
      <c r="B144" s="127" t="str">
        <f>IF(Таблица1[[#This Row],[Коротка назва будівлі]]="","",Таблица1[[#This Row],[Коротка назва будівлі]])</f>
        <v/>
      </c>
      <c r="C144" s="127" t="str">
        <f>IF(Таблица1[[#This Row],[Категорія будівлі]]="","",Таблица1[[#This Row],[Категорія будівлі]])</f>
        <v/>
      </c>
      <c r="D144" s="128" t="str">
        <f>IF(Таблица1[[#This Row],[Джерело теплозабезпечення]]="","",Таблица1[[#This Row],[Джерело теплозабезпечення]])</f>
        <v/>
      </c>
      <c r="E144" s="21"/>
      <c r="F14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4" s="128" t="str">
        <f>IF(Таблица2021[[#This Row],[Джерело теплозабезпечення №2]]="","",Таблица2021[[#This Row],[Джерело теплозабезпечення №2]])</f>
        <v/>
      </c>
      <c r="I144" s="21"/>
      <c r="J14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4" s="128" t="str">
        <f>IF(Таблица2021[[#This Row],[Джерело теплозабезпечення №3]]="","",Таблица2021[[#This Row],[Джерело теплозабезпечення №3]])</f>
        <v/>
      </c>
      <c r="M144" s="21"/>
      <c r="N14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4" s="27"/>
      <c r="S14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4" s="72"/>
      <c r="U14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4" s="29"/>
      <c r="W14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5" spans="1:23">
      <c r="A145" s="126">
        <v>142</v>
      </c>
      <c r="B145" s="127" t="str">
        <f>IF(Таблица1[[#This Row],[Коротка назва будівлі]]="","",Таблица1[[#This Row],[Коротка назва будівлі]])</f>
        <v/>
      </c>
      <c r="C145" s="127" t="str">
        <f>IF(Таблица1[[#This Row],[Категорія будівлі]]="","",Таблица1[[#This Row],[Категорія будівлі]])</f>
        <v/>
      </c>
      <c r="D145" s="128" t="str">
        <f>IF(Таблица1[[#This Row],[Джерело теплозабезпечення]]="","",Таблица1[[#This Row],[Джерело теплозабезпечення]])</f>
        <v/>
      </c>
      <c r="E145" s="21"/>
      <c r="F14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5" s="128" t="str">
        <f>IF(Таблица2021[[#This Row],[Джерело теплозабезпечення №2]]="","",Таблица2021[[#This Row],[Джерело теплозабезпечення №2]])</f>
        <v/>
      </c>
      <c r="I145" s="21"/>
      <c r="J14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5" s="128" t="str">
        <f>IF(Таблица2021[[#This Row],[Джерело теплозабезпечення №3]]="","",Таблица2021[[#This Row],[Джерело теплозабезпечення №3]])</f>
        <v/>
      </c>
      <c r="M145" s="21"/>
      <c r="N14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5" s="27"/>
      <c r="S14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5" s="72"/>
      <c r="U14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5" s="29"/>
      <c r="W14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6" spans="1:23">
      <c r="A146" s="126">
        <v>143</v>
      </c>
      <c r="B146" s="127" t="str">
        <f>IF(Таблица1[[#This Row],[Коротка назва будівлі]]="","",Таблица1[[#This Row],[Коротка назва будівлі]])</f>
        <v/>
      </c>
      <c r="C146" s="127" t="str">
        <f>IF(Таблица1[[#This Row],[Категорія будівлі]]="","",Таблица1[[#This Row],[Категорія будівлі]])</f>
        <v/>
      </c>
      <c r="D146" s="128" t="str">
        <f>IF(Таблица1[[#This Row],[Джерело теплозабезпечення]]="","",Таблица1[[#This Row],[Джерело теплозабезпечення]])</f>
        <v/>
      </c>
      <c r="E146" s="21"/>
      <c r="F14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6" s="128" t="str">
        <f>IF(Таблица2021[[#This Row],[Джерело теплозабезпечення №2]]="","",Таблица2021[[#This Row],[Джерело теплозабезпечення №2]])</f>
        <v/>
      </c>
      <c r="I146" s="21"/>
      <c r="J14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6" s="128" t="str">
        <f>IF(Таблица2021[[#This Row],[Джерело теплозабезпечення №3]]="","",Таблица2021[[#This Row],[Джерело теплозабезпечення №3]])</f>
        <v/>
      </c>
      <c r="M146" s="21"/>
      <c r="N14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6" s="27"/>
      <c r="S14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6" s="72"/>
      <c r="U14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6" s="29"/>
      <c r="W14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7" spans="1:23">
      <c r="A147" s="126">
        <v>144</v>
      </c>
      <c r="B147" s="127" t="str">
        <f>IF(Таблица1[[#This Row],[Коротка назва будівлі]]="","",Таблица1[[#This Row],[Коротка назва будівлі]])</f>
        <v/>
      </c>
      <c r="C147" s="127" t="str">
        <f>IF(Таблица1[[#This Row],[Категорія будівлі]]="","",Таблица1[[#This Row],[Категорія будівлі]])</f>
        <v/>
      </c>
      <c r="D147" s="128" t="str">
        <f>IF(Таблица1[[#This Row],[Джерело теплозабезпечення]]="","",Таблица1[[#This Row],[Джерело теплозабезпечення]])</f>
        <v/>
      </c>
      <c r="E147" s="21"/>
      <c r="F14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7" s="128" t="str">
        <f>IF(Таблица2021[[#This Row],[Джерело теплозабезпечення №2]]="","",Таблица2021[[#This Row],[Джерело теплозабезпечення №2]])</f>
        <v/>
      </c>
      <c r="I147" s="21"/>
      <c r="J14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7" s="128" t="str">
        <f>IF(Таблица2021[[#This Row],[Джерело теплозабезпечення №3]]="","",Таблица2021[[#This Row],[Джерело теплозабезпечення №3]])</f>
        <v/>
      </c>
      <c r="M147" s="21"/>
      <c r="N14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7" s="27"/>
      <c r="S14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7" s="72"/>
      <c r="U14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7" s="29"/>
      <c r="W14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8" spans="1:23">
      <c r="A148" s="126">
        <v>145</v>
      </c>
      <c r="B148" s="127" t="str">
        <f>IF(Таблица1[[#This Row],[Коротка назва будівлі]]="","",Таблица1[[#This Row],[Коротка назва будівлі]])</f>
        <v/>
      </c>
      <c r="C148" s="127" t="str">
        <f>IF(Таблица1[[#This Row],[Категорія будівлі]]="","",Таблица1[[#This Row],[Категорія будівлі]])</f>
        <v/>
      </c>
      <c r="D148" s="128" t="str">
        <f>IF(Таблица1[[#This Row],[Джерело теплозабезпечення]]="","",Таблица1[[#This Row],[Джерело теплозабезпечення]])</f>
        <v/>
      </c>
      <c r="E148" s="21"/>
      <c r="F14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8" s="128" t="str">
        <f>IF(Таблица2021[[#This Row],[Джерело теплозабезпечення №2]]="","",Таблица2021[[#This Row],[Джерело теплозабезпечення №2]])</f>
        <v/>
      </c>
      <c r="I148" s="21"/>
      <c r="J14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8" s="128" t="str">
        <f>IF(Таблица2021[[#This Row],[Джерело теплозабезпечення №3]]="","",Таблица2021[[#This Row],[Джерело теплозабезпечення №3]])</f>
        <v/>
      </c>
      <c r="M148" s="21"/>
      <c r="N14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8" s="27"/>
      <c r="S14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8" s="72"/>
      <c r="U14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8" s="29"/>
      <c r="W14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49" spans="1:23">
      <c r="A149" s="126">
        <v>146</v>
      </c>
      <c r="B149" s="127" t="str">
        <f>IF(Таблица1[[#This Row],[Коротка назва будівлі]]="","",Таблица1[[#This Row],[Коротка назва будівлі]])</f>
        <v/>
      </c>
      <c r="C149" s="127" t="str">
        <f>IF(Таблица1[[#This Row],[Категорія будівлі]]="","",Таблица1[[#This Row],[Категорія будівлі]])</f>
        <v/>
      </c>
      <c r="D149" s="128" t="str">
        <f>IF(Таблица1[[#This Row],[Джерело теплозабезпечення]]="","",Таблица1[[#This Row],[Джерело теплозабезпечення]])</f>
        <v/>
      </c>
      <c r="E149" s="21"/>
      <c r="F14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4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49" s="128" t="str">
        <f>IF(Таблица2021[[#This Row],[Джерело теплозабезпечення №2]]="","",Таблица2021[[#This Row],[Джерело теплозабезпечення №2]])</f>
        <v/>
      </c>
      <c r="I149" s="21"/>
      <c r="J14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4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49" s="128" t="str">
        <f>IF(Таблица2021[[#This Row],[Джерело теплозабезпечення №3]]="","",Таблица2021[[#This Row],[Джерело теплозабезпечення №3]])</f>
        <v/>
      </c>
      <c r="M149" s="21"/>
      <c r="N14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4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4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4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49" s="27"/>
      <c r="S14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49" s="72"/>
      <c r="U14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49" s="29"/>
      <c r="W14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0" spans="1:23">
      <c r="A150" s="126">
        <v>147</v>
      </c>
      <c r="B150" s="127" t="str">
        <f>IF(Таблица1[[#This Row],[Коротка назва будівлі]]="","",Таблица1[[#This Row],[Коротка назва будівлі]])</f>
        <v/>
      </c>
      <c r="C150" s="127" t="str">
        <f>IF(Таблица1[[#This Row],[Категорія будівлі]]="","",Таблица1[[#This Row],[Категорія будівлі]])</f>
        <v/>
      </c>
      <c r="D150" s="128" t="str">
        <f>IF(Таблица1[[#This Row],[Джерело теплозабезпечення]]="","",Таблица1[[#This Row],[Джерело теплозабезпечення]])</f>
        <v/>
      </c>
      <c r="E150" s="21"/>
      <c r="F15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0" s="128" t="str">
        <f>IF(Таблица2021[[#This Row],[Джерело теплозабезпечення №2]]="","",Таблица2021[[#This Row],[Джерело теплозабезпечення №2]])</f>
        <v/>
      </c>
      <c r="I150" s="21"/>
      <c r="J15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0" s="128" t="str">
        <f>IF(Таблица2021[[#This Row],[Джерело теплозабезпечення №3]]="","",Таблица2021[[#This Row],[Джерело теплозабезпечення №3]])</f>
        <v/>
      </c>
      <c r="M150" s="21"/>
      <c r="N15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0" s="27"/>
      <c r="S15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0" s="72"/>
      <c r="U15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0" s="29"/>
      <c r="W15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1" spans="1:23">
      <c r="A151" s="126">
        <v>148</v>
      </c>
      <c r="B151" s="127" t="str">
        <f>IF(Таблица1[[#This Row],[Коротка назва будівлі]]="","",Таблица1[[#This Row],[Коротка назва будівлі]])</f>
        <v/>
      </c>
      <c r="C151" s="127" t="str">
        <f>IF(Таблица1[[#This Row],[Категорія будівлі]]="","",Таблица1[[#This Row],[Категорія будівлі]])</f>
        <v/>
      </c>
      <c r="D151" s="128" t="str">
        <f>IF(Таблица1[[#This Row],[Джерело теплозабезпечення]]="","",Таблица1[[#This Row],[Джерело теплозабезпечення]])</f>
        <v/>
      </c>
      <c r="E151" s="21"/>
      <c r="F15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1" s="128" t="str">
        <f>IF(Таблица2021[[#This Row],[Джерело теплозабезпечення №2]]="","",Таблица2021[[#This Row],[Джерело теплозабезпечення №2]])</f>
        <v/>
      </c>
      <c r="I151" s="21"/>
      <c r="J15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1" s="128" t="str">
        <f>IF(Таблица2021[[#This Row],[Джерело теплозабезпечення №3]]="","",Таблица2021[[#This Row],[Джерело теплозабезпечення №3]])</f>
        <v/>
      </c>
      <c r="M151" s="21"/>
      <c r="N15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1" s="27"/>
      <c r="S15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1" s="72"/>
      <c r="U15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1" s="29"/>
      <c r="W15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2" spans="1:23">
      <c r="A152" s="126">
        <v>149</v>
      </c>
      <c r="B152" s="127" t="str">
        <f>IF(Таблица1[[#This Row],[Коротка назва будівлі]]="","",Таблица1[[#This Row],[Коротка назва будівлі]])</f>
        <v/>
      </c>
      <c r="C152" s="127" t="str">
        <f>IF(Таблица1[[#This Row],[Категорія будівлі]]="","",Таблица1[[#This Row],[Категорія будівлі]])</f>
        <v/>
      </c>
      <c r="D152" s="128" t="str">
        <f>IF(Таблица1[[#This Row],[Джерело теплозабезпечення]]="","",Таблица1[[#This Row],[Джерело теплозабезпечення]])</f>
        <v/>
      </c>
      <c r="E152" s="21"/>
      <c r="F15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2" s="128" t="str">
        <f>IF(Таблица2021[[#This Row],[Джерело теплозабезпечення №2]]="","",Таблица2021[[#This Row],[Джерело теплозабезпечення №2]])</f>
        <v/>
      </c>
      <c r="I152" s="21"/>
      <c r="J15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2" s="128" t="str">
        <f>IF(Таблица2021[[#This Row],[Джерело теплозабезпечення №3]]="","",Таблица2021[[#This Row],[Джерело теплозабезпечення №3]])</f>
        <v/>
      </c>
      <c r="M152" s="21"/>
      <c r="N15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2" s="27"/>
      <c r="S15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2" s="72"/>
      <c r="U15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2" s="29"/>
      <c r="W15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3" spans="1:23">
      <c r="A153" s="126">
        <v>150</v>
      </c>
      <c r="B153" s="127" t="str">
        <f>IF(Таблица1[[#This Row],[Коротка назва будівлі]]="","",Таблица1[[#This Row],[Коротка назва будівлі]])</f>
        <v/>
      </c>
      <c r="C153" s="127" t="str">
        <f>IF(Таблица1[[#This Row],[Категорія будівлі]]="","",Таблица1[[#This Row],[Категорія будівлі]])</f>
        <v/>
      </c>
      <c r="D153" s="128" t="str">
        <f>IF(Таблица1[[#This Row],[Джерело теплозабезпечення]]="","",Таблица1[[#This Row],[Джерело теплозабезпечення]])</f>
        <v/>
      </c>
      <c r="E153" s="21"/>
      <c r="F15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3" s="128" t="str">
        <f>IF(Таблица2021[[#This Row],[Джерело теплозабезпечення №2]]="","",Таблица2021[[#This Row],[Джерело теплозабезпечення №2]])</f>
        <v/>
      </c>
      <c r="I153" s="21"/>
      <c r="J15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3" s="128" t="str">
        <f>IF(Таблица2021[[#This Row],[Джерело теплозабезпечення №3]]="","",Таблица2021[[#This Row],[Джерело теплозабезпечення №3]])</f>
        <v/>
      </c>
      <c r="M153" s="21"/>
      <c r="N15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3" s="27"/>
      <c r="S15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3" s="72"/>
      <c r="U15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3" s="29"/>
      <c r="W15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4" spans="1:23">
      <c r="A154" s="126">
        <v>151</v>
      </c>
      <c r="B154" s="127" t="str">
        <f>IF(Таблица1[[#This Row],[Коротка назва будівлі]]="","",Таблица1[[#This Row],[Коротка назва будівлі]])</f>
        <v/>
      </c>
      <c r="C154" s="127" t="str">
        <f>IF(Таблица1[[#This Row],[Категорія будівлі]]="","",Таблица1[[#This Row],[Категорія будівлі]])</f>
        <v/>
      </c>
      <c r="D154" s="128" t="str">
        <f>IF(Таблица1[[#This Row],[Джерело теплозабезпечення]]="","",Таблица1[[#This Row],[Джерело теплозабезпечення]])</f>
        <v/>
      </c>
      <c r="E154" s="21"/>
      <c r="F15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4" s="128" t="str">
        <f>IF(Таблица2021[[#This Row],[Джерело теплозабезпечення №2]]="","",Таблица2021[[#This Row],[Джерело теплозабезпечення №2]])</f>
        <v/>
      </c>
      <c r="I154" s="21"/>
      <c r="J15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4" s="128" t="str">
        <f>IF(Таблица2021[[#This Row],[Джерело теплозабезпечення №3]]="","",Таблица2021[[#This Row],[Джерело теплозабезпечення №3]])</f>
        <v/>
      </c>
      <c r="M154" s="21"/>
      <c r="N15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4" s="27"/>
      <c r="S15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4" s="72"/>
      <c r="U15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4" s="29"/>
      <c r="W15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5" spans="1:23">
      <c r="A155" s="126">
        <v>152</v>
      </c>
      <c r="B155" s="127" t="str">
        <f>IF(Таблица1[[#This Row],[Коротка назва будівлі]]="","",Таблица1[[#This Row],[Коротка назва будівлі]])</f>
        <v/>
      </c>
      <c r="C155" s="127" t="str">
        <f>IF(Таблица1[[#This Row],[Категорія будівлі]]="","",Таблица1[[#This Row],[Категорія будівлі]])</f>
        <v/>
      </c>
      <c r="D155" s="128" t="str">
        <f>IF(Таблица1[[#This Row],[Джерело теплозабезпечення]]="","",Таблица1[[#This Row],[Джерело теплозабезпечення]])</f>
        <v/>
      </c>
      <c r="E155" s="21"/>
      <c r="F15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5" s="128" t="str">
        <f>IF(Таблица2021[[#This Row],[Джерело теплозабезпечення №2]]="","",Таблица2021[[#This Row],[Джерело теплозабезпечення №2]])</f>
        <v/>
      </c>
      <c r="I155" s="21"/>
      <c r="J15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5" s="128" t="str">
        <f>IF(Таблица2021[[#This Row],[Джерело теплозабезпечення №3]]="","",Таблица2021[[#This Row],[Джерело теплозабезпечення №3]])</f>
        <v/>
      </c>
      <c r="M155" s="21"/>
      <c r="N15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5" s="27"/>
      <c r="S15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5" s="72"/>
      <c r="U15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5" s="29"/>
      <c r="W15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6" spans="1:23">
      <c r="A156" s="126">
        <v>153</v>
      </c>
      <c r="B156" s="127" t="str">
        <f>IF(Таблица1[[#This Row],[Коротка назва будівлі]]="","",Таблица1[[#This Row],[Коротка назва будівлі]])</f>
        <v/>
      </c>
      <c r="C156" s="127" t="str">
        <f>IF(Таблица1[[#This Row],[Категорія будівлі]]="","",Таблица1[[#This Row],[Категорія будівлі]])</f>
        <v/>
      </c>
      <c r="D156" s="128" t="str">
        <f>IF(Таблица1[[#This Row],[Джерело теплозабезпечення]]="","",Таблица1[[#This Row],[Джерело теплозабезпечення]])</f>
        <v/>
      </c>
      <c r="E156" s="21"/>
      <c r="F15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6" s="128" t="str">
        <f>IF(Таблица2021[[#This Row],[Джерело теплозабезпечення №2]]="","",Таблица2021[[#This Row],[Джерело теплозабезпечення №2]])</f>
        <v/>
      </c>
      <c r="I156" s="21"/>
      <c r="J15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6" s="128" t="str">
        <f>IF(Таблица2021[[#This Row],[Джерело теплозабезпечення №3]]="","",Таблица2021[[#This Row],[Джерело теплозабезпечення №3]])</f>
        <v/>
      </c>
      <c r="M156" s="21"/>
      <c r="N15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6" s="27"/>
      <c r="S15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6" s="72"/>
      <c r="U15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6" s="29"/>
      <c r="W15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7" spans="1:23">
      <c r="A157" s="126">
        <v>154</v>
      </c>
      <c r="B157" s="127" t="str">
        <f>IF(Таблица1[[#This Row],[Коротка назва будівлі]]="","",Таблица1[[#This Row],[Коротка назва будівлі]])</f>
        <v/>
      </c>
      <c r="C157" s="127" t="str">
        <f>IF(Таблица1[[#This Row],[Категорія будівлі]]="","",Таблица1[[#This Row],[Категорія будівлі]])</f>
        <v/>
      </c>
      <c r="D157" s="128" t="str">
        <f>IF(Таблица1[[#This Row],[Джерело теплозабезпечення]]="","",Таблица1[[#This Row],[Джерело теплозабезпечення]])</f>
        <v/>
      </c>
      <c r="E157" s="21"/>
      <c r="F15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7" s="128" t="str">
        <f>IF(Таблица2021[[#This Row],[Джерело теплозабезпечення №2]]="","",Таблица2021[[#This Row],[Джерело теплозабезпечення №2]])</f>
        <v/>
      </c>
      <c r="I157" s="21"/>
      <c r="J15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7" s="128" t="str">
        <f>IF(Таблица2021[[#This Row],[Джерело теплозабезпечення №3]]="","",Таблица2021[[#This Row],[Джерело теплозабезпечення №3]])</f>
        <v/>
      </c>
      <c r="M157" s="21"/>
      <c r="N15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7" s="27"/>
      <c r="S15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7" s="72"/>
      <c r="U15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7" s="29"/>
      <c r="W15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8" spans="1:23">
      <c r="A158" s="126">
        <v>155</v>
      </c>
      <c r="B158" s="127" t="str">
        <f>IF(Таблица1[[#This Row],[Коротка назва будівлі]]="","",Таблица1[[#This Row],[Коротка назва будівлі]])</f>
        <v/>
      </c>
      <c r="C158" s="127" t="str">
        <f>IF(Таблица1[[#This Row],[Категорія будівлі]]="","",Таблица1[[#This Row],[Категорія будівлі]])</f>
        <v/>
      </c>
      <c r="D158" s="128" t="str">
        <f>IF(Таблица1[[#This Row],[Джерело теплозабезпечення]]="","",Таблица1[[#This Row],[Джерело теплозабезпечення]])</f>
        <v/>
      </c>
      <c r="E158" s="21"/>
      <c r="F15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8" s="128" t="str">
        <f>IF(Таблица2021[[#This Row],[Джерело теплозабезпечення №2]]="","",Таблица2021[[#This Row],[Джерело теплозабезпечення №2]])</f>
        <v/>
      </c>
      <c r="I158" s="21"/>
      <c r="J15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8" s="128" t="str">
        <f>IF(Таблица2021[[#This Row],[Джерело теплозабезпечення №3]]="","",Таблица2021[[#This Row],[Джерело теплозабезпечення №3]])</f>
        <v/>
      </c>
      <c r="M158" s="21"/>
      <c r="N15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8" s="27"/>
      <c r="S15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8" s="72"/>
      <c r="U15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8" s="29"/>
      <c r="W15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59" spans="1:23">
      <c r="A159" s="126">
        <v>156</v>
      </c>
      <c r="B159" s="127" t="str">
        <f>IF(Таблица1[[#This Row],[Коротка назва будівлі]]="","",Таблица1[[#This Row],[Коротка назва будівлі]])</f>
        <v/>
      </c>
      <c r="C159" s="127" t="str">
        <f>IF(Таблица1[[#This Row],[Категорія будівлі]]="","",Таблица1[[#This Row],[Категорія будівлі]])</f>
        <v/>
      </c>
      <c r="D159" s="128" t="str">
        <f>IF(Таблица1[[#This Row],[Джерело теплозабезпечення]]="","",Таблица1[[#This Row],[Джерело теплозабезпечення]])</f>
        <v/>
      </c>
      <c r="E159" s="21"/>
      <c r="F15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5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59" s="128" t="str">
        <f>IF(Таблица2021[[#This Row],[Джерело теплозабезпечення №2]]="","",Таблица2021[[#This Row],[Джерело теплозабезпечення №2]])</f>
        <v/>
      </c>
      <c r="I159" s="21"/>
      <c r="J15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5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59" s="128" t="str">
        <f>IF(Таблица2021[[#This Row],[Джерело теплозабезпечення №3]]="","",Таблица2021[[#This Row],[Джерело теплозабезпечення №3]])</f>
        <v/>
      </c>
      <c r="M159" s="21"/>
      <c r="N15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5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5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5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59" s="27"/>
      <c r="S15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59" s="72"/>
      <c r="U15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59" s="29"/>
      <c r="W15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0" spans="1:23">
      <c r="A160" s="126">
        <v>157</v>
      </c>
      <c r="B160" s="127" t="str">
        <f>IF(Таблица1[[#This Row],[Коротка назва будівлі]]="","",Таблица1[[#This Row],[Коротка назва будівлі]])</f>
        <v/>
      </c>
      <c r="C160" s="127" t="str">
        <f>IF(Таблица1[[#This Row],[Категорія будівлі]]="","",Таблица1[[#This Row],[Категорія будівлі]])</f>
        <v/>
      </c>
      <c r="D160" s="128" t="str">
        <f>IF(Таблица1[[#This Row],[Джерело теплозабезпечення]]="","",Таблица1[[#This Row],[Джерело теплозабезпечення]])</f>
        <v/>
      </c>
      <c r="E160" s="21"/>
      <c r="F16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0" s="128" t="str">
        <f>IF(Таблица2021[[#This Row],[Джерело теплозабезпечення №2]]="","",Таблица2021[[#This Row],[Джерело теплозабезпечення №2]])</f>
        <v/>
      </c>
      <c r="I160" s="21"/>
      <c r="J16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0" s="128" t="str">
        <f>IF(Таблица2021[[#This Row],[Джерело теплозабезпечення №3]]="","",Таблица2021[[#This Row],[Джерело теплозабезпечення №3]])</f>
        <v/>
      </c>
      <c r="M160" s="21"/>
      <c r="N16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0" s="27"/>
      <c r="S16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0" s="72"/>
      <c r="U16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0" s="29"/>
      <c r="W16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1" spans="1:23">
      <c r="A161" s="126">
        <v>158</v>
      </c>
      <c r="B161" s="127" t="str">
        <f>IF(Таблица1[[#This Row],[Коротка назва будівлі]]="","",Таблица1[[#This Row],[Коротка назва будівлі]])</f>
        <v/>
      </c>
      <c r="C161" s="127" t="str">
        <f>IF(Таблица1[[#This Row],[Категорія будівлі]]="","",Таблица1[[#This Row],[Категорія будівлі]])</f>
        <v/>
      </c>
      <c r="D161" s="128" t="str">
        <f>IF(Таблица1[[#This Row],[Джерело теплозабезпечення]]="","",Таблица1[[#This Row],[Джерело теплозабезпечення]])</f>
        <v/>
      </c>
      <c r="E161" s="21"/>
      <c r="F16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1" s="128" t="str">
        <f>IF(Таблица2021[[#This Row],[Джерело теплозабезпечення №2]]="","",Таблица2021[[#This Row],[Джерело теплозабезпечення №2]])</f>
        <v/>
      </c>
      <c r="I161" s="21"/>
      <c r="J16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1" s="128" t="str">
        <f>IF(Таблица2021[[#This Row],[Джерело теплозабезпечення №3]]="","",Таблица2021[[#This Row],[Джерело теплозабезпечення №3]])</f>
        <v/>
      </c>
      <c r="M161" s="21"/>
      <c r="N16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1" s="27"/>
      <c r="S16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1" s="72"/>
      <c r="U16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1" s="29"/>
      <c r="W16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2" spans="1:23">
      <c r="A162" s="126">
        <v>159</v>
      </c>
      <c r="B162" s="127" t="str">
        <f>IF(Таблица1[[#This Row],[Коротка назва будівлі]]="","",Таблица1[[#This Row],[Коротка назва будівлі]])</f>
        <v/>
      </c>
      <c r="C162" s="127" t="str">
        <f>IF(Таблица1[[#This Row],[Категорія будівлі]]="","",Таблица1[[#This Row],[Категорія будівлі]])</f>
        <v/>
      </c>
      <c r="D162" s="128" t="str">
        <f>IF(Таблица1[[#This Row],[Джерело теплозабезпечення]]="","",Таблица1[[#This Row],[Джерело теплозабезпечення]])</f>
        <v/>
      </c>
      <c r="E162" s="21"/>
      <c r="F16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2" s="128" t="str">
        <f>IF(Таблица2021[[#This Row],[Джерело теплозабезпечення №2]]="","",Таблица2021[[#This Row],[Джерело теплозабезпечення №2]])</f>
        <v/>
      </c>
      <c r="I162" s="21"/>
      <c r="J16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2" s="128" t="str">
        <f>IF(Таблица2021[[#This Row],[Джерело теплозабезпечення №3]]="","",Таблица2021[[#This Row],[Джерело теплозабезпечення №3]])</f>
        <v/>
      </c>
      <c r="M162" s="21"/>
      <c r="N16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2" s="27"/>
      <c r="S16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2" s="72"/>
      <c r="U16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2" s="29"/>
      <c r="W16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3" spans="1:23">
      <c r="A163" s="126">
        <v>160</v>
      </c>
      <c r="B163" s="127" t="str">
        <f>IF(Таблица1[[#This Row],[Коротка назва будівлі]]="","",Таблица1[[#This Row],[Коротка назва будівлі]])</f>
        <v/>
      </c>
      <c r="C163" s="127" t="str">
        <f>IF(Таблица1[[#This Row],[Категорія будівлі]]="","",Таблица1[[#This Row],[Категорія будівлі]])</f>
        <v/>
      </c>
      <c r="D163" s="128" t="str">
        <f>IF(Таблица1[[#This Row],[Джерело теплозабезпечення]]="","",Таблица1[[#This Row],[Джерело теплозабезпечення]])</f>
        <v/>
      </c>
      <c r="E163" s="21"/>
      <c r="F16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3" s="128" t="str">
        <f>IF(Таблица2021[[#This Row],[Джерело теплозабезпечення №2]]="","",Таблица2021[[#This Row],[Джерело теплозабезпечення №2]])</f>
        <v/>
      </c>
      <c r="I163" s="21"/>
      <c r="J16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3" s="128" t="str">
        <f>IF(Таблица2021[[#This Row],[Джерело теплозабезпечення №3]]="","",Таблица2021[[#This Row],[Джерело теплозабезпечення №3]])</f>
        <v/>
      </c>
      <c r="M163" s="21"/>
      <c r="N16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3" s="27"/>
      <c r="S16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3" s="72"/>
      <c r="U16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3" s="29"/>
      <c r="W16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4" spans="1:23">
      <c r="A164" s="126">
        <v>161</v>
      </c>
      <c r="B164" s="127" t="str">
        <f>IF(Таблица1[[#This Row],[Коротка назва будівлі]]="","",Таблица1[[#This Row],[Коротка назва будівлі]])</f>
        <v/>
      </c>
      <c r="C164" s="127" t="str">
        <f>IF(Таблица1[[#This Row],[Категорія будівлі]]="","",Таблица1[[#This Row],[Категорія будівлі]])</f>
        <v/>
      </c>
      <c r="D164" s="128" t="str">
        <f>IF(Таблица1[[#This Row],[Джерело теплозабезпечення]]="","",Таблица1[[#This Row],[Джерело теплозабезпечення]])</f>
        <v/>
      </c>
      <c r="E164" s="21"/>
      <c r="F16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4" s="128" t="str">
        <f>IF(Таблица2021[[#This Row],[Джерело теплозабезпечення №2]]="","",Таблица2021[[#This Row],[Джерело теплозабезпечення №2]])</f>
        <v/>
      </c>
      <c r="I164" s="21"/>
      <c r="J16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4" s="128" t="str">
        <f>IF(Таблица2021[[#This Row],[Джерело теплозабезпечення №3]]="","",Таблица2021[[#This Row],[Джерело теплозабезпечення №3]])</f>
        <v/>
      </c>
      <c r="M164" s="21"/>
      <c r="N16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4" s="27"/>
      <c r="S16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4" s="72"/>
      <c r="U16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4" s="29"/>
      <c r="W16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5" spans="1:23">
      <c r="A165" s="126">
        <v>162</v>
      </c>
      <c r="B165" s="127" t="str">
        <f>IF(Таблица1[[#This Row],[Коротка назва будівлі]]="","",Таблица1[[#This Row],[Коротка назва будівлі]])</f>
        <v/>
      </c>
      <c r="C165" s="127" t="str">
        <f>IF(Таблица1[[#This Row],[Категорія будівлі]]="","",Таблица1[[#This Row],[Категорія будівлі]])</f>
        <v/>
      </c>
      <c r="D165" s="128" t="str">
        <f>IF(Таблица1[[#This Row],[Джерело теплозабезпечення]]="","",Таблица1[[#This Row],[Джерело теплозабезпечення]])</f>
        <v/>
      </c>
      <c r="E165" s="21"/>
      <c r="F16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5" s="128" t="str">
        <f>IF(Таблица2021[[#This Row],[Джерело теплозабезпечення №2]]="","",Таблица2021[[#This Row],[Джерело теплозабезпечення №2]])</f>
        <v/>
      </c>
      <c r="I165" s="21"/>
      <c r="J16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5" s="128" t="str">
        <f>IF(Таблица2021[[#This Row],[Джерело теплозабезпечення №3]]="","",Таблица2021[[#This Row],[Джерело теплозабезпечення №3]])</f>
        <v/>
      </c>
      <c r="M165" s="21"/>
      <c r="N16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5" s="27"/>
      <c r="S16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5" s="72"/>
      <c r="U16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5" s="29"/>
      <c r="W16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6" spans="1:23">
      <c r="A166" s="126">
        <v>163</v>
      </c>
      <c r="B166" s="127" t="str">
        <f>IF(Таблица1[[#This Row],[Коротка назва будівлі]]="","",Таблица1[[#This Row],[Коротка назва будівлі]])</f>
        <v/>
      </c>
      <c r="C166" s="127" t="str">
        <f>IF(Таблица1[[#This Row],[Категорія будівлі]]="","",Таблица1[[#This Row],[Категорія будівлі]])</f>
        <v/>
      </c>
      <c r="D166" s="128" t="str">
        <f>IF(Таблица1[[#This Row],[Джерело теплозабезпечення]]="","",Таблица1[[#This Row],[Джерело теплозабезпечення]])</f>
        <v/>
      </c>
      <c r="E166" s="21"/>
      <c r="F16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6" s="128" t="str">
        <f>IF(Таблица2021[[#This Row],[Джерело теплозабезпечення №2]]="","",Таблица2021[[#This Row],[Джерело теплозабезпечення №2]])</f>
        <v/>
      </c>
      <c r="I166" s="21"/>
      <c r="J16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6" s="128" t="str">
        <f>IF(Таблица2021[[#This Row],[Джерело теплозабезпечення №3]]="","",Таблица2021[[#This Row],[Джерело теплозабезпечення №3]])</f>
        <v/>
      </c>
      <c r="M166" s="21"/>
      <c r="N16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6" s="27"/>
      <c r="S16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6" s="72"/>
      <c r="U16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6" s="29"/>
      <c r="W16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7" spans="1:23">
      <c r="A167" s="126">
        <v>164</v>
      </c>
      <c r="B167" s="127" t="str">
        <f>IF(Таблица1[[#This Row],[Коротка назва будівлі]]="","",Таблица1[[#This Row],[Коротка назва будівлі]])</f>
        <v/>
      </c>
      <c r="C167" s="127" t="str">
        <f>IF(Таблица1[[#This Row],[Категорія будівлі]]="","",Таблица1[[#This Row],[Категорія будівлі]])</f>
        <v/>
      </c>
      <c r="D167" s="128" t="str">
        <f>IF(Таблица1[[#This Row],[Джерело теплозабезпечення]]="","",Таблица1[[#This Row],[Джерело теплозабезпечення]])</f>
        <v/>
      </c>
      <c r="E167" s="21"/>
      <c r="F16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7" s="128" t="str">
        <f>IF(Таблица2021[[#This Row],[Джерело теплозабезпечення №2]]="","",Таблица2021[[#This Row],[Джерело теплозабезпечення №2]])</f>
        <v/>
      </c>
      <c r="I167" s="21"/>
      <c r="J16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7" s="128" t="str">
        <f>IF(Таблица2021[[#This Row],[Джерело теплозабезпечення №3]]="","",Таблица2021[[#This Row],[Джерело теплозабезпечення №3]])</f>
        <v/>
      </c>
      <c r="M167" s="21"/>
      <c r="N16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7" s="27"/>
      <c r="S16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7" s="72"/>
      <c r="U16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7" s="29"/>
      <c r="W16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8" spans="1:23">
      <c r="A168" s="126">
        <v>165</v>
      </c>
      <c r="B168" s="127" t="str">
        <f>IF(Таблица1[[#This Row],[Коротка назва будівлі]]="","",Таблица1[[#This Row],[Коротка назва будівлі]])</f>
        <v/>
      </c>
      <c r="C168" s="127" t="str">
        <f>IF(Таблица1[[#This Row],[Категорія будівлі]]="","",Таблица1[[#This Row],[Категорія будівлі]])</f>
        <v/>
      </c>
      <c r="D168" s="128" t="str">
        <f>IF(Таблица1[[#This Row],[Джерело теплозабезпечення]]="","",Таблица1[[#This Row],[Джерело теплозабезпечення]])</f>
        <v/>
      </c>
      <c r="E168" s="21"/>
      <c r="F16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8" s="128" t="str">
        <f>IF(Таблица2021[[#This Row],[Джерело теплозабезпечення №2]]="","",Таблица2021[[#This Row],[Джерело теплозабезпечення №2]])</f>
        <v/>
      </c>
      <c r="I168" s="21"/>
      <c r="J16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8" s="128" t="str">
        <f>IF(Таблица2021[[#This Row],[Джерело теплозабезпечення №3]]="","",Таблица2021[[#This Row],[Джерело теплозабезпечення №3]])</f>
        <v/>
      </c>
      <c r="M168" s="21"/>
      <c r="N16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8" s="27"/>
      <c r="S16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8" s="72"/>
      <c r="U16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8" s="29"/>
      <c r="W16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69" spans="1:23">
      <c r="A169" s="126">
        <v>166</v>
      </c>
      <c r="B169" s="127" t="str">
        <f>IF(Таблица1[[#This Row],[Коротка назва будівлі]]="","",Таблица1[[#This Row],[Коротка назва будівлі]])</f>
        <v/>
      </c>
      <c r="C169" s="127" t="str">
        <f>IF(Таблица1[[#This Row],[Категорія будівлі]]="","",Таблица1[[#This Row],[Категорія будівлі]])</f>
        <v/>
      </c>
      <c r="D169" s="128" t="str">
        <f>IF(Таблица1[[#This Row],[Джерело теплозабезпечення]]="","",Таблица1[[#This Row],[Джерело теплозабезпечення]])</f>
        <v/>
      </c>
      <c r="E169" s="21"/>
      <c r="F16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6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69" s="128" t="str">
        <f>IF(Таблица2021[[#This Row],[Джерело теплозабезпечення №2]]="","",Таблица2021[[#This Row],[Джерело теплозабезпечення №2]])</f>
        <v/>
      </c>
      <c r="I169" s="21"/>
      <c r="J16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6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69" s="128" t="str">
        <f>IF(Таблица2021[[#This Row],[Джерело теплозабезпечення №3]]="","",Таблица2021[[#This Row],[Джерело теплозабезпечення №3]])</f>
        <v/>
      </c>
      <c r="M169" s="21"/>
      <c r="N16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6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6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6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69" s="27"/>
      <c r="S16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69" s="72"/>
      <c r="U16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69" s="29"/>
      <c r="W16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0" spans="1:23">
      <c r="A170" s="126">
        <v>167</v>
      </c>
      <c r="B170" s="127" t="str">
        <f>IF(Таблица1[[#This Row],[Коротка назва будівлі]]="","",Таблица1[[#This Row],[Коротка назва будівлі]])</f>
        <v/>
      </c>
      <c r="C170" s="127" t="str">
        <f>IF(Таблица1[[#This Row],[Категорія будівлі]]="","",Таблица1[[#This Row],[Категорія будівлі]])</f>
        <v/>
      </c>
      <c r="D170" s="128" t="str">
        <f>IF(Таблица1[[#This Row],[Джерело теплозабезпечення]]="","",Таблица1[[#This Row],[Джерело теплозабезпечення]])</f>
        <v/>
      </c>
      <c r="E170" s="21"/>
      <c r="F17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0" s="128" t="str">
        <f>IF(Таблица2021[[#This Row],[Джерело теплозабезпечення №2]]="","",Таблица2021[[#This Row],[Джерело теплозабезпечення №2]])</f>
        <v/>
      </c>
      <c r="I170" s="21"/>
      <c r="J17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0" s="128" t="str">
        <f>IF(Таблица2021[[#This Row],[Джерело теплозабезпечення №3]]="","",Таблица2021[[#This Row],[Джерело теплозабезпечення №3]])</f>
        <v/>
      </c>
      <c r="M170" s="21"/>
      <c r="N17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0" s="27"/>
      <c r="S17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0" s="72"/>
      <c r="U17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0" s="29"/>
      <c r="W17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1" spans="1:23">
      <c r="A171" s="126">
        <v>168</v>
      </c>
      <c r="B171" s="127" t="str">
        <f>IF(Таблица1[[#This Row],[Коротка назва будівлі]]="","",Таблица1[[#This Row],[Коротка назва будівлі]])</f>
        <v/>
      </c>
      <c r="C171" s="127" t="str">
        <f>IF(Таблица1[[#This Row],[Категорія будівлі]]="","",Таблица1[[#This Row],[Категорія будівлі]])</f>
        <v/>
      </c>
      <c r="D171" s="128" t="str">
        <f>IF(Таблица1[[#This Row],[Джерело теплозабезпечення]]="","",Таблица1[[#This Row],[Джерело теплозабезпечення]])</f>
        <v/>
      </c>
      <c r="E171" s="21"/>
      <c r="F17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1" s="128" t="str">
        <f>IF(Таблица2021[[#This Row],[Джерело теплозабезпечення №2]]="","",Таблица2021[[#This Row],[Джерело теплозабезпечення №2]])</f>
        <v/>
      </c>
      <c r="I171" s="21"/>
      <c r="J17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1" s="128" t="str">
        <f>IF(Таблица2021[[#This Row],[Джерело теплозабезпечення №3]]="","",Таблица2021[[#This Row],[Джерело теплозабезпечення №3]])</f>
        <v/>
      </c>
      <c r="M171" s="21"/>
      <c r="N17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1" s="27"/>
      <c r="S17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1" s="72"/>
      <c r="U17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1" s="29"/>
      <c r="W17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2" spans="1:23">
      <c r="A172" s="126">
        <v>169</v>
      </c>
      <c r="B172" s="127" t="str">
        <f>IF(Таблица1[[#This Row],[Коротка назва будівлі]]="","",Таблица1[[#This Row],[Коротка назва будівлі]])</f>
        <v/>
      </c>
      <c r="C172" s="127" t="str">
        <f>IF(Таблица1[[#This Row],[Категорія будівлі]]="","",Таблица1[[#This Row],[Категорія будівлі]])</f>
        <v/>
      </c>
      <c r="D172" s="128" t="str">
        <f>IF(Таблица1[[#This Row],[Джерело теплозабезпечення]]="","",Таблица1[[#This Row],[Джерело теплозабезпечення]])</f>
        <v/>
      </c>
      <c r="E172" s="21"/>
      <c r="F17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2" s="128" t="str">
        <f>IF(Таблица2021[[#This Row],[Джерело теплозабезпечення №2]]="","",Таблица2021[[#This Row],[Джерело теплозабезпечення №2]])</f>
        <v/>
      </c>
      <c r="I172" s="21"/>
      <c r="J17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2" s="128" t="str">
        <f>IF(Таблица2021[[#This Row],[Джерело теплозабезпечення №3]]="","",Таблица2021[[#This Row],[Джерело теплозабезпечення №3]])</f>
        <v/>
      </c>
      <c r="M172" s="21"/>
      <c r="N17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2" s="27"/>
      <c r="S17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2" s="72"/>
      <c r="U17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2" s="29"/>
      <c r="W17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3" spans="1:23">
      <c r="A173" s="126">
        <v>170</v>
      </c>
      <c r="B173" s="127" t="str">
        <f>IF(Таблица1[[#This Row],[Коротка назва будівлі]]="","",Таблица1[[#This Row],[Коротка назва будівлі]])</f>
        <v/>
      </c>
      <c r="C173" s="127" t="str">
        <f>IF(Таблица1[[#This Row],[Категорія будівлі]]="","",Таблица1[[#This Row],[Категорія будівлі]])</f>
        <v/>
      </c>
      <c r="D173" s="128" t="str">
        <f>IF(Таблица1[[#This Row],[Джерело теплозабезпечення]]="","",Таблица1[[#This Row],[Джерело теплозабезпечення]])</f>
        <v/>
      </c>
      <c r="E173" s="21"/>
      <c r="F17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3" s="128" t="str">
        <f>IF(Таблица2021[[#This Row],[Джерело теплозабезпечення №2]]="","",Таблица2021[[#This Row],[Джерело теплозабезпечення №2]])</f>
        <v/>
      </c>
      <c r="I173" s="21"/>
      <c r="J17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3" s="128" t="str">
        <f>IF(Таблица2021[[#This Row],[Джерело теплозабезпечення №3]]="","",Таблица2021[[#This Row],[Джерело теплозабезпечення №3]])</f>
        <v/>
      </c>
      <c r="M173" s="21"/>
      <c r="N17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3" s="27"/>
      <c r="S17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3" s="72"/>
      <c r="U17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3" s="29"/>
      <c r="W17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4" spans="1:23">
      <c r="A174" s="126">
        <v>171</v>
      </c>
      <c r="B174" s="127" t="str">
        <f>IF(Таблица1[[#This Row],[Коротка назва будівлі]]="","",Таблица1[[#This Row],[Коротка назва будівлі]])</f>
        <v/>
      </c>
      <c r="C174" s="127" t="str">
        <f>IF(Таблица1[[#This Row],[Категорія будівлі]]="","",Таблица1[[#This Row],[Категорія будівлі]])</f>
        <v/>
      </c>
      <c r="D174" s="128" t="str">
        <f>IF(Таблица1[[#This Row],[Джерело теплозабезпечення]]="","",Таблица1[[#This Row],[Джерело теплозабезпечення]])</f>
        <v/>
      </c>
      <c r="E174" s="21"/>
      <c r="F17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4" s="128" t="str">
        <f>IF(Таблица2021[[#This Row],[Джерело теплозабезпечення №2]]="","",Таблица2021[[#This Row],[Джерело теплозабезпечення №2]])</f>
        <v/>
      </c>
      <c r="I174" s="21"/>
      <c r="J17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4" s="128" t="str">
        <f>IF(Таблица2021[[#This Row],[Джерело теплозабезпечення №3]]="","",Таблица2021[[#This Row],[Джерело теплозабезпечення №3]])</f>
        <v/>
      </c>
      <c r="M174" s="21"/>
      <c r="N17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4" s="27"/>
      <c r="S17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4" s="72"/>
      <c r="U17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4" s="29"/>
      <c r="W17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5" spans="1:23">
      <c r="A175" s="126">
        <v>172</v>
      </c>
      <c r="B175" s="127" t="str">
        <f>IF(Таблица1[[#This Row],[Коротка назва будівлі]]="","",Таблица1[[#This Row],[Коротка назва будівлі]])</f>
        <v/>
      </c>
      <c r="C175" s="127" t="str">
        <f>IF(Таблица1[[#This Row],[Категорія будівлі]]="","",Таблица1[[#This Row],[Категорія будівлі]])</f>
        <v/>
      </c>
      <c r="D175" s="128" t="str">
        <f>IF(Таблица1[[#This Row],[Джерело теплозабезпечення]]="","",Таблица1[[#This Row],[Джерело теплозабезпечення]])</f>
        <v/>
      </c>
      <c r="E175" s="21"/>
      <c r="F17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5" s="128" t="str">
        <f>IF(Таблица2021[[#This Row],[Джерело теплозабезпечення №2]]="","",Таблица2021[[#This Row],[Джерело теплозабезпечення №2]])</f>
        <v/>
      </c>
      <c r="I175" s="21"/>
      <c r="J17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5" s="128" t="str">
        <f>IF(Таблица2021[[#This Row],[Джерело теплозабезпечення №3]]="","",Таблица2021[[#This Row],[Джерело теплозабезпечення №3]])</f>
        <v/>
      </c>
      <c r="M175" s="21"/>
      <c r="N17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5" s="27"/>
      <c r="S17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5" s="72"/>
      <c r="U17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5" s="29"/>
      <c r="W17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6" spans="1:23">
      <c r="A176" s="126">
        <v>173</v>
      </c>
      <c r="B176" s="127" t="str">
        <f>IF(Таблица1[[#This Row],[Коротка назва будівлі]]="","",Таблица1[[#This Row],[Коротка назва будівлі]])</f>
        <v/>
      </c>
      <c r="C176" s="127" t="str">
        <f>IF(Таблица1[[#This Row],[Категорія будівлі]]="","",Таблица1[[#This Row],[Категорія будівлі]])</f>
        <v/>
      </c>
      <c r="D176" s="128" t="str">
        <f>IF(Таблица1[[#This Row],[Джерело теплозабезпечення]]="","",Таблица1[[#This Row],[Джерело теплозабезпечення]])</f>
        <v/>
      </c>
      <c r="E176" s="21"/>
      <c r="F17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6" s="128" t="str">
        <f>IF(Таблица2021[[#This Row],[Джерело теплозабезпечення №2]]="","",Таблица2021[[#This Row],[Джерело теплозабезпечення №2]])</f>
        <v/>
      </c>
      <c r="I176" s="21"/>
      <c r="J17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6" s="128" t="str">
        <f>IF(Таблица2021[[#This Row],[Джерело теплозабезпечення №3]]="","",Таблица2021[[#This Row],[Джерело теплозабезпечення №3]])</f>
        <v/>
      </c>
      <c r="M176" s="21"/>
      <c r="N17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6" s="27"/>
      <c r="S17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6" s="72"/>
      <c r="U17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6" s="29"/>
      <c r="W17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7" spans="1:23">
      <c r="A177" s="126">
        <v>174</v>
      </c>
      <c r="B177" s="127" t="str">
        <f>IF(Таблица1[[#This Row],[Коротка назва будівлі]]="","",Таблица1[[#This Row],[Коротка назва будівлі]])</f>
        <v/>
      </c>
      <c r="C177" s="127" t="str">
        <f>IF(Таблица1[[#This Row],[Категорія будівлі]]="","",Таблица1[[#This Row],[Категорія будівлі]])</f>
        <v/>
      </c>
      <c r="D177" s="128" t="str">
        <f>IF(Таблица1[[#This Row],[Джерело теплозабезпечення]]="","",Таблица1[[#This Row],[Джерело теплозабезпечення]])</f>
        <v/>
      </c>
      <c r="E177" s="21"/>
      <c r="F17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7" s="128" t="str">
        <f>IF(Таблица2021[[#This Row],[Джерело теплозабезпечення №2]]="","",Таблица2021[[#This Row],[Джерело теплозабезпечення №2]])</f>
        <v/>
      </c>
      <c r="I177" s="21"/>
      <c r="J17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7" s="128" t="str">
        <f>IF(Таблица2021[[#This Row],[Джерело теплозабезпечення №3]]="","",Таблица2021[[#This Row],[Джерело теплозабезпечення №3]])</f>
        <v/>
      </c>
      <c r="M177" s="21"/>
      <c r="N17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7" s="27"/>
      <c r="S17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7" s="72"/>
      <c r="U17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7" s="29"/>
      <c r="W17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8" spans="1:23">
      <c r="A178" s="126">
        <v>175</v>
      </c>
      <c r="B178" s="127" t="str">
        <f>IF(Таблица1[[#This Row],[Коротка назва будівлі]]="","",Таблица1[[#This Row],[Коротка назва будівлі]])</f>
        <v/>
      </c>
      <c r="C178" s="127" t="str">
        <f>IF(Таблица1[[#This Row],[Категорія будівлі]]="","",Таблица1[[#This Row],[Категорія будівлі]])</f>
        <v/>
      </c>
      <c r="D178" s="128" t="str">
        <f>IF(Таблица1[[#This Row],[Джерело теплозабезпечення]]="","",Таблица1[[#This Row],[Джерело теплозабезпечення]])</f>
        <v/>
      </c>
      <c r="E178" s="21"/>
      <c r="F17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8" s="128" t="str">
        <f>IF(Таблица2021[[#This Row],[Джерело теплозабезпечення №2]]="","",Таблица2021[[#This Row],[Джерело теплозабезпечення №2]])</f>
        <v/>
      </c>
      <c r="I178" s="21"/>
      <c r="J17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8" s="128" t="str">
        <f>IF(Таблица2021[[#This Row],[Джерело теплозабезпечення №3]]="","",Таблица2021[[#This Row],[Джерело теплозабезпечення №3]])</f>
        <v/>
      </c>
      <c r="M178" s="21"/>
      <c r="N17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8" s="27"/>
      <c r="S17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8" s="72"/>
      <c r="U17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8" s="29"/>
      <c r="W17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79" spans="1:23">
      <c r="A179" s="126">
        <v>176</v>
      </c>
      <c r="B179" s="127" t="str">
        <f>IF(Таблица1[[#This Row],[Коротка назва будівлі]]="","",Таблица1[[#This Row],[Коротка назва будівлі]])</f>
        <v/>
      </c>
      <c r="C179" s="127" t="str">
        <f>IF(Таблица1[[#This Row],[Категорія будівлі]]="","",Таблица1[[#This Row],[Категорія будівлі]])</f>
        <v/>
      </c>
      <c r="D179" s="128" t="str">
        <f>IF(Таблица1[[#This Row],[Джерело теплозабезпечення]]="","",Таблица1[[#This Row],[Джерело теплозабезпечення]])</f>
        <v/>
      </c>
      <c r="E179" s="21"/>
      <c r="F17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7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79" s="128" t="str">
        <f>IF(Таблица2021[[#This Row],[Джерело теплозабезпечення №2]]="","",Таблица2021[[#This Row],[Джерело теплозабезпечення №2]])</f>
        <v/>
      </c>
      <c r="I179" s="21"/>
      <c r="J17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7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79" s="128" t="str">
        <f>IF(Таблица2021[[#This Row],[Джерело теплозабезпечення №3]]="","",Таблица2021[[#This Row],[Джерело теплозабезпечення №3]])</f>
        <v/>
      </c>
      <c r="M179" s="21"/>
      <c r="N17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7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7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7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79" s="27"/>
      <c r="S17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79" s="72"/>
      <c r="U17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79" s="29"/>
      <c r="W17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0" spans="1:23">
      <c r="A180" s="126">
        <v>177</v>
      </c>
      <c r="B180" s="127" t="str">
        <f>IF(Таблица1[[#This Row],[Коротка назва будівлі]]="","",Таблица1[[#This Row],[Коротка назва будівлі]])</f>
        <v/>
      </c>
      <c r="C180" s="127" t="str">
        <f>IF(Таблица1[[#This Row],[Категорія будівлі]]="","",Таблица1[[#This Row],[Категорія будівлі]])</f>
        <v/>
      </c>
      <c r="D180" s="128" t="str">
        <f>IF(Таблица1[[#This Row],[Джерело теплозабезпечення]]="","",Таблица1[[#This Row],[Джерело теплозабезпечення]])</f>
        <v/>
      </c>
      <c r="E180" s="21"/>
      <c r="F18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0" s="128" t="str">
        <f>IF(Таблица2021[[#This Row],[Джерело теплозабезпечення №2]]="","",Таблица2021[[#This Row],[Джерело теплозабезпечення №2]])</f>
        <v/>
      </c>
      <c r="I180" s="21"/>
      <c r="J18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0" s="128" t="str">
        <f>IF(Таблица2021[[#This Row],[Джерело теплозабезпечення №3]]="","",Таблица2021[[#This Row],[Джерело теплозабезпечення №3]])</f>
        <v/>
      </c>
      <c r="M180" s="21"/>
      <c r="N18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0" s="27"/>
      <c r="S18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0" s="72"/>
      <c r="U18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0" s="29"/>
      <c r="W18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1" spans="1:23">
      <c r="A181" s="126">
        <v>178</v>
      </c>
      <c r="B181" s="127" t="str">
        <f>IF(Таблица1[[#This Row],[Коротка назва будівлі]]="","",Таблица1[[#This Row],[Коротка назва будівлі]])</f>
        <v/>
      </c>
      <c r="C181" s="127" t="str">
        <f>IF(Таблица1[[#This Row],[Категорія будівлі]]="","",Таблица1[[#This Row],[Категорія будівлі]])</f>
        <v/>
      </c>
      <c r="D181" s="128" t="str">
        <f>IF(Таблица1[[#This Row],[Джерело теплозабезпечення]]="","",Таблица1[[#This Row],[Джерело теплозабезпечення]])</f>
        <v/>
      </c>
      <c r="E181" s="21"/>
      <c r="F18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1" s="128" t="str">
        <f>IF(Таблица2021[[#This Row],[Джерело теплозабезпечення №2]]="","",Таблица2021[[#This Row],[Джерело теплозабезпечення №2]])</f>
        <v/>
      </c>
      <c r="I181" s="21"/>
      <c r="J18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1" s="128" t="str">
        <f>IF(Таблица2021[[#This Row],[Джерело теплозабезпечення №3]]="","",Таблица2021[[#This Row],[Джерело теплозабезпечення №3]])</f>
        <v/>
      </c>
      <c r="M181" s="21"/>
      <c r="N18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1" s="27"/>
      <c r="S18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1" s="72"/>
      <c r="U18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1" s="29"/>
      <c r="W18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2" spans="1:23">
      <c r="A182" s="126">
        <v>179</v>
      </c>
      <c r="B182" s="127" t="str">
        <f>IF(Таблица1[[#This Row],[Коротка назва будівлі]]="","",Таблица1[[#This Row],[Коротка назва будівлі]])</f>
        <v/>
      </c>
      <c r="C182" s="127" t="str">
        <f>IF(Таблица1[[#This Row],[Категорія будівлі]]="","",Таблица1[[#This Row],[Категорія будівлі]])</f>
        <v/>
      </c>
      <c r="D182" s="128" t="str">
        <f>IF(Таблица1[[#This Row],[Джерело теплозабезпечення]]="","",Таблица1[[#This Row],[Джерело теплозабезпечення]])</f>
        <v/>
      </c>
      <c r="E182" s="21"/>
      <c r="F18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2" s="128" t="str">
        <f>IF(Таблица2021[[#This Row],[Джерело теплозабезпечення №2]]="","",Таблица2021[[#This Row],[Джерело теплозабезпечення №2]])</f>
        <v/>
      </c>
      <c r="I182" s="21"/>
      <c r="J18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2" s="128" t="str">
        <f>IF(Таблица2021[[#This Row],[Джерело теплозабезпечення №3]]="","",Таблица2021[[#This Row],[Джерело теплозабезпечення №3]])</f>
        <v/>
      </c>
      <c r="M182" s="21"/>
      <c r="N18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2" s="27"/>
      <c r="S18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2" s="72"/>
      <c r="U18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2" s="29"/>
      <c r="W18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3" spans="1:23">
      <c r="A183" s="126">
        <v>180</v>
      </c>
      <c r="B183" s="127" t="str">
        <f>IF(Таблица1[[#This Row],[Коротка назва будівлі]]="","",Таблица1[[#This Row],[Коротка назва будівлі]])</f>
        <v/>
      </c>
      <c r="C183" s="127" t="str">
        <f>IF(Таблица1[[#This Row],[Категорія будівлі]]="","",Таблица1[[#This Row],[Категорія будівлі]])</f>
        <v/>
      </c>
      <c r="D183" s="128" t="str">
        <f>IF(Таблица1[[#This Row],[Джерело теплозабезпечення]]="","",Таблица1[[#This Row],[Джерело теплозабезпечення]])</f>
        <v/>
      </c>
      <c r="E183" s="21"/>
      <c r="F18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3" s="128" t="str">
        <f>IF(Таблица2021[[#This Row],[Джерело теплозабезпечення №2]]="","",Таблица2021[[#This Row],[Джерело теплозабезпечення №2]])</f>
        <v/>
      </c>
      <c r="I183" s="21"/>
      <c r="J18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3" s="128" t="str">
        <f>IF(Таблица2021[[#This Row],[Джерело теплозабезпечення №3]]="","",Таблица2021[[#This Row],[Джерело теплозабезпечення №3]])</f>
        <v/>
      </c>
      <c r="M183" s="21"/>
      <c r="N18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3" s="27"/>
      <c r="S18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3" s="72"/>
      <c r="U18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3" s="29"/>
      <c r="W18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4" spans="1:23">
      <c r="A184" s="126">
        <v>181</v>
      </c>
      <c r="B184" s="127" t="str">
        <f>IF(Таблица1[[#This Row],[Коротка назва будівлі]]="","",Таблица1[[#This Row],[Коротка назва будівлі]])</f>
        <v/>
      </c>
      <c r="C184" s="127" t="str">
        <f>IF(Таблица1[[#This Row],[Категорія будівлі]]="","",Таблица1[[#This Row],[Категорія будівлі]])</f>
        <v/>
      </c>
      <c r="D184" s="128" t="str">
        <f>IF(Таблица1[[#This Row],[Джерело теплозабезпечення]]="","",Таблица1[[#This Row],[Джерело теплозабезпечення]])</f>
        <v/>
      </c>
      <c r="E184" s="21"/>
      <c r="F18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4" s="128" t="str">
        <f>IF(Таблица2021[[#This Row],[Джерело теплозабезпечення №2]]="","",Таблица2021[[#This Row],[Джерело теплозабезпечення №2]])</f>
        <v/>
      </c>
      <c r="I184" s="21"/>
      <c r="J18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4" s="128" t="str">
        <f>IF(Таблица2021[[#This Row],[Джерело теплозабезпечення №3]]="","",Таблица2021[[#This Row],[Джерело теплозабезпечення №3]])</f>
        <v/>
      </c>
      <c r="M184" s="21"/>
      <c r="N18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4" s="27"/>
      <c r="S18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4" s="72"/>
      <c r="U18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4" s="29"/>
      <c r="W18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5" spans="1:23">
      <c r="A185" s="126">
        <v>182</v>
      </c>
      <c r="B185" s="127" t="str">
        <f>IF(Таблица1[[#This Row],[Коротка назва будівлі]]="","",Таблица1[[#This Row],[Коротка назва будівлі]])</f>
        <v/>
      </c>
      <c r="C185" s="127" t="str">
        <f>IF(Таблица1[[#This Row],[Категорія будівлі]]="","",Таблица1[[#This Row],[Категорія будівлі]])</f>
        <v/>
      </c>
      <c r="D185" s="128" t="str">
        <f>IF(Таблица1[[#This Row],[Джерело теплозабезпечення]]="","",Таблица1[[#This Row],[Джерело теплозабезпечення]])</f>
        <v/>
      </c>
      <c r="E185" s="21"/>
      <c r="F18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5" s="128" t="str">
        <f>IF(Таблица2021[[#This Row],[Джерело теплозабезпечення №2]]="","",Таблица2021[[#This Row],[Джерело теплозабезпечення №2]])</f>
        <v/>
      </c>
      <c r="I185" s="21"/>
      <c r="J18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5" s="128" t="str">
        <f>IF(Таблица2021[[#This Row],[Джерело теплозабезпечення №3]]="","",Таблица2021[[#This Row],[Джерело теплозабезпечення №3]])</f>
        <v/>
      </c>
      <c r="M185" s="21"/>
      <c r="N18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5" s="27"/>
      <c r="S18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5" s="72"/>
      <c r="U18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5" s="29"/>
      <c r="W18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6" spans="1:23">
      <c r="A186" s="126">
        <v>183</v>
      </c>
      <c r="B186" s="127" t="str">
        <f>IF(Таблица1[[#This Row],[Коротка назва будівлі]]="","",Таблица1[[#This Row],[Коротка назва будівлі]])</f>
        <v/>
      </c>
      <c r="C186" s="127" t="str">
        <f>IF(Таблица1[[#This Row],[Категорія будівлі]]="","",Таблица1[[#This Row],[Категорія будівлі]])</f>
        <v/>
      </c>
      <c r="D186" s="128" t="str">
        <f>IF(Таблица1[[#This Row],[Джерело теплозабезпечення]]="","",Таблица1[[#This Row],[Джерело теплозабезпечення]])</f>
        <v/>
      </c>
      <c r="E186" s="21"/>
      <c r="F18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6" s="128" t="str">
        <f>IF(Таблица2021[[#This Row],[Джерело теплозабезпечення №2]]="","",Таблица2021[[#This Row],[Джерело теплозабезпечення №2]])</f>
        <v/>
      </c>
      <c r="I186" s="21"/>
      <c r="J18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6" s="128" t="str">
        <f>IF(Таблица2021[[#This Row],[Джерело теплозабезпечення №3]]="","",Таблица2021[[#This Row],[Джерело теплозабезпечення №3]])</f>
        <v/>
      </c>
      <c r="M186" s="21"/>
      <c r="N18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6" s="27"/>
      <c r="S18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6" s="72"/>
      <c r="U18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6" s="29"/>
      <c r="W18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7" spans="1:23">
      <c r="A187" s="126">
        <v>184</v>
      </c>
      <c r="B187" s="127" t="str">
        <f>IF(Таблица1[[#This Row],[Коротка назва будівлі]]="","",Таблица1[[#This Row],[Коротка назва будівлі]])</f>
        <v/>
      </c>
      <c r="C187" s="127" t="str">
        <f>IF(Таблица1[[#This Row],[Категорія будівлі]]="","",Таблица1[[#This Row],[Категорія будівлі]])</f>
        <v/>
      </c>
      <c r="D187" s="128" t="str">
        <f>IF(Таблица1[[#This Row],[Джерело теплозабезпечення]]="","",Таблица1[[#This Row],[Джерело теплозабезпечення]])</f>
        <v/>
      </c>
      <c r="E187" s="21"/>
      <c r="F18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7" s="128" t="str">
        <f>IF(Таблица2021[[#This Row],[Джерело теплозабезпечення №2]]="","",Таблица2021[[#This Row],[Джерело теплозабезпечення №2]])</f>
        <v/>
      </c>
      <c r="I187" s="21"/>
      <c r="J18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7" s="128" t="str">
        <f>IF(Таблица2021[[#This Row],[Джерело теплозабезпечення №3]]="","",Таблица2021[[#This Row],[Джерело теплозабезпечення №3]])</f>
        <v/>
      </c>
      <c r="M187" s="21"/>
      <c r="N18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7" s="27"/>
      <c r="S18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7" s="72"/>
      <c r="U18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7" s="29"/>
      <c r="W18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8" spans="1:23">
      <c r="A188" s="126">
        <v>185</v>
      </c>
      <c r="B188" s="127" t="str">
        <f>IF(Таблица1[[#This Row],[Коротка назва будівлі]]="","",Таблица1[[#This Row],[Коротка назва будівлі]])</f>
        <v/>
      </c>
      <c r="C188" s="127" t="str">
        <f>IF(Таблица1[[#This Row],[Категорія будівлі]]="","",Таблица1[[#This Row],[Категорія будівлі]])</f>
        <v/>
      </c>
      <c r="D188" s="128" t="str">
        <f>IF(Таблица1[[#This Row],[Джерело теплозабезпечення]]="","",Таблица1[[#This Row],[Джерело теплозабезпечення]])</f>
        <v/>
      </c>
      <c r="E188" s="21"/>
      <c r="F18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8" s="128" t="str">
        <f>IF(Таблица2021[[#This Row],[Джерело теплозабезпечення №2]]="","",Таблица2021[[#This Row],[Джерело теплозабезпечення №2]])</f>
        <v/>
      </c>
      <c r="I188" s="21"/>
      <c r="J18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8" s="128" t="str">
        <f>IF(Таблица2021[[#This Row],[Джерело теплозабезпечення №3]]="","",Таблица2021[[#This Row],[Джерело теплозабезпечення №3]])</f>
        <v/>
      </c>
      <c r="M188" s="21"/>
      <c r="N18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8" s="27"/>
      <c r="S18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8" s="72"/>
      <c r="U18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8" s="29"/>
      <c r="W18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89" spans="1:23">
      <c r="A189" s="126">
        <v>186</v>
      </c>
      <c r="B189" s="127" t="str">
        <f>IF(Таблица1[[#This Row],[Коротка назва будівлі]]="","",Таблица1[[#This Row],[Коротка назва будівлі]])</f>
        <v/>
      </c>
      <c r="C189" s="127" t="str">
        <f>IF(Таблица1[[#This Row],[Категорія будівлі]]="","",Таблица1[[#This Row],[Категорія будівлі]])</f>
        <v/>
      </c>
      <c r="D189" s="128" t="str">
        <f>IF(Таблица1[[#This Row],[Джерело теплозабезпечення]]="","",Таблица1[[#This Row],[Джерело теплозабезпечення]])</f>
        <v/>
      </c>
      <c r="E189" s="21"/>
      <c r="F18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8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89" s="128" t="str">
        <f>IF(Таблица2021[[#This Row],[Джерело теплозабезпечення №2]]="","",Таблица2021[[#This Row],[Джерело теплозабезпечення №2]])</f>
        <v/>
      </c>
      <c r="I189" s="21"/>
      <c r="J18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8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89" s="128" t="str">
        <f>IF(Таблица2021[[#This Row],[Джерело теплозабезпечення №3]]="","",Таблица2021[[#This Row],[Джерело теплозабезпечення №3]])</f>
        <v/>
      </c>
      <c r="M189" s="21"/>
      <c r="N18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8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8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8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89" s="27"/>
      <c r="S18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89" s="72"/>
      <c r="U18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89" s="29"/>
      <c r="W18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0" spans="1:23">
      <c r="A190" s="126">
        <v>187</v>
      </c>
      <c r="B190" s="127" t="str">
        <f>IF(Таблица1[[#This Row],[Коротка назва будівлі]]="","",Таблица1[[#This Row],[Коротка назва будівлі]])</f>
        <v/>
      </c>
      <c r="C190" s="127" t="str">
        <f>IF(Таблица1[[#This Row],[Категорія будівлі]]="","",Таблица1[[#This Row],[Категорія будівлі]])</f>
        <v/>
      </c>
      <c r="D190" s="128" t="str">
        <f>IF(Таблица1[[#This Row],[Джерело теплозабезпечення]]="","",Таблица1[[#This Row],[Джерело теплозабезпечення]])</f>
        <v/>
      </c>
      <c r="E190" s="21"/>
      <c r="F19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0" s="128" t="str">
        <f>IF(Таблица2021[[#This Row],[Джерело теплозабезпечення №2]]="","",Таблица2021[[#This Row],[Джерело теплозабезпечення №2]])</f>
        <v/>
      </c>
      <c r="I190" s="21"/>
      <c r="J19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0" s="128" t="str">
        <f>IF(Таблица2021[[#This Row],[Джерело теплозабезпечення №3]]="","",Таблица2021[[#This Row],[Джерело теплозабезпечення №3]])</f>
        <v/>
      </c>
      <c r="M190" s="21"/>
      <c r="N19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0" s="27"/>
      <c r="S19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0" s="72"/>
      <c r="U19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0" s="29"/>
      <c r="W19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1" spans="1:23">
      <c r="A191" s="126">
        <v>188</v>
      </c>
      <c r="B191" s="127" t="str">
        <f>IF(Таблица1[[#This Row],[Коротка назва будівлі]]="","",Таблица1[[#This Row],[Коротка назва будівлі]])</f>
        <v/>
      </c>
      <c r="C191" s="127" t="str">
        <f>IF(Таблица1[[#This Row],[Категорія будівлі]]="","",Таблица1[[#This Row],[Категорія будівлі]])</f>
        <v/>
      </c>
      <c r="D191" s="128" t="str">
        <f>IF(Таблица1[[#This Row],[Джерело теплозабезпечення]]="","",Таблица1[[#This Row],[Джерело теплозабезпечення]])</f>
        <v/>
      </c>
      <c r="E191" s="21"/>
      <c r="F19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1" s="128" t="str">
        <f>IF(Таблица2021[[#This Row],[Джерело теплозабезпечення №2]]="","",Таблица2021[[#This Row],[Джерело теплозабезпечення №2]])</f>
        <v/>
      </c>
      <c r="I191" s="21"/>
      <c r="J19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1" s="128" t="str">
        <f>IF(Таблица2021[[#This Row],[Джерело теплозабезпечення №3]]="","",Таблица2021[[#This Row],[Джерело теплозабезпечення №3]])</f>
        <v/>
      </c>
      <c r="M191" s="21"/>
      <c r="N19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1" s="27"/>
      <c r="S19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1" s="72"/>
      <c r="U19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1" s="29"/>
      <c r="W19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2" spans="1:23">
      <c r="A192" s="126">
        <v>189</v>
      </c>
      <c r="B192" s="127" t="str">
        <f>IF(Таблица1[[#This Row],[Коротка назва будівлі]]="","",Таблица1[[#This Row],[Коротка назва будівлі]])</f>
        <v/>
      </c>
      <c r="C192" s="127" t="str">
        <f>IF(Таблица1[[#This Row],[Категорія будівлі]]="","",Таблица1[[#This Row],[Категорія будівлі]])</f>
        <v/>
      </c>
      <c r="D192" s="128" t="str">
        <f>IF(Таблица1[[#This Row],[Джерело теплозабезпечення]]="","",Таблица1[[#This Row],[Джерело теплозабезпечення]])</f>
        <v/>
      </c>
      <c r="E192" s="21"/>
      <c r="F19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2" s="128" t="str">
        <f>IF(Таблица2021[[#This Row],[Джерело теплозабезпечення №2]]="","",Таблица2021[[#This Row],[Джерело теплозабезпечення №2]])</f>
        <v/>
      </c>
      <c r="I192" s="21"/>
      <c r="J19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2" s="128" t="str">
        <f>IF(Таблица2021[[#This Row],[Джерело теплозабезпечення №3]]="","",Таблица2021[[#This Row],[Джерело теплозабезпечення №3]])</f>
        <v/>
      </c>
      <c r="M192" s="21"/>
      <c r="N19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2" s="27"/>
      <c r="S19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2" s="72"/>
      <c r="U19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2" s="29"/>
      <c r="W19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3" spans="1:23">
      <c r="A193" s="126">
        <v>190</v>
      </c>
      <c r="B193" s="127" t="str">
        <f>IF(Таблица1[[#This Row],[Коротка назва будівлі]]="","",Таблица1[[#This Row],[Коротка назва будівлі]])</f>
        <v/>
      </c>
      <c r="C193" s="127" t="str">
        <f>IF(Таблица1[[#This Row],[Категорія будівлі]]="","",Таблица1[[#This Row],[Категорія будівлі]])</f>
        <v/>
      </c>
      <c r="D193" s="128" t="str">
        <f>IF(Таблица1[[#This Row],[Джерело теплозабезпечення]]="","",Таблица1[[#This Row],[Джерело теплозабезпечення]])</f>
        <v/>
      </c>
      <c r="E193" s="21"/>
      <c r="F19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3" s="128" t="str">
        <f>IF(Таблица2021[[#This Row],[Джерело теплозабезпечення №2]]="","",Таблица2021[[#This Row],[Джерело теплозабезпечення №2]])</f>
        <v/>
      </c>
      <c r="I193" s="21"/>
      <c r="J19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3" s="128" t="str">
        <f>IF(Таблица2021[[#This Row],[Джерело теплозабезпечення №3]]="","",Таблица2021[[#This Row],[Джерело теплозабезпечення №3]])</f>
        <v/>
      </c>
      <c r="M193" s="21"/>
      <c r="N19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3" s="27"/>
      <c r="S19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3" s="72"/>
      <c r="U19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3" s="29"/>
      <c r="W19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4" spans="1:23">
      <c r="A194" s="126">
        <v>191</v>
      </c>
      <c r="B194" s="127" t="str">
        <f>IF(Таблица1[[#This Row],[Коротка назва будівлі]]="","",Таблица1[[#This Row],[Коротка назва будівлі]])</f>
        <v/>
      </c>
      <c r="C194" s="127" t="str">
        <f>IF(Таблица1[[#This Row],[Категорія будівлі]]="","",Таблица1[[#This Row],[Категорія будівлі]])</f>
        <v/>
      </c>
      <c r="D194" s="128" t="str">
        <f>IF(Таблица1[[#This Row],[Джерело теплозабезпечення]]="","",Таблица1[[#This Row],[Джерело теплозабезпечення]])</f>
        <v/>
      </c>
      <c r="E194" s="21"/>
      <c r="F194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4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4" s="128" t="str">
        <f>IF(Таблица2021[[#This Row],[Джерело теплозабезпечення №2]]="","",Таблица2021[[#This Row],[Джерело теплозабезпечення №2]])</f>
        <v/>
      </c>
      <c r="I194" s="21"/>
      <c r="J194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4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4" s="128" t="str">
        <f>IF(Таблица2021[[#This Row],[Джерело теплозабезпечення №3]]="","",Таблица2021[[#This Row],[Джерело теплозабезпечення №3]])</f>
        <v/>
      </c>
      <c r="M194" s="21"/>
      <c r="N194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4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4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4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4" s="27"/>
      <c r="S194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4" s="72"/>
      <c r="U194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4" s="29"/>
      <c r="W194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5" spans="1:23">
      <c r="A195" s="126">
        <v>192</v>
      </c>
      <c r="B195" s="127" t="str">
        <f>IF(Таблица1[[#This Row],[Коротка назва будівлі]]="","",Таблица1[[#This Row],[Коротка назва будівлі]])</f>
        <v/>
      </c>
      <c r="C195" s="127" t="str">
        <f>IF(Таблица1[[#This Row],[Категорія будівлі]]="","",Таблица1[[#This Row],[Категорія будівлі]])</f>
        <v/>
      </c>
      <c r="D195" s="128" t="str">
        <f>IF(Таблица1[[#This Row],[Джерело теплозабезпечення]]="","",Таблица1[[#This Row],[Джерело теплозабезпечення]])</f>
        <v/>
      </c>
      <c r="E195" s="21"/>
      <c r="F195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5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5" s="128" t="str">
        <f>IF(Таблица2021[[#This Row],[Джерело теплозабезпечення №2]]="","",Таблица2021[[#This Row],[Джерело теплозабезпечення №2]])</f>
        <v/>
      </c>
      <c r="I195" s="21"/>
      <c r="J195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5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5" s="128" t="str">
        <f>IF(Таблица2021[[#This Row],[Джерело теплозабезпечення №3]]="","",Таблица2021[[#This Row],[Джерело теплозабезпечення №3]])</f>
        <v/>
      </c>
      <c r="M195" s="21"/>
      <c r="N195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5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5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5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5" s="27"/>
      <c r="S195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5" s="72"/>
      <c r="U195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5" s="29"/>
      <c r="W195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6" spans="1:23">
      <c r="A196" s="126">
        <v>193</v>
      </c>
      <c r="B196" s="127" t="str">
        <f>IF(Таблица1[[#This Row],[Коротка назва будівлі]]="","",Таблица1[[#This Row],[Коротка назва будівлі]])</f>
        <v/>
      </c>
      <c r="C196" s="127" t="str">
        <f>IF(Таблица1[[#This Row],[Категорія будівлі]]="","",Таблица1[[#This Row],[Категорія будівлі]])</f>
        <v/>
      </c>
      <c r="D196" s="128" t="str">
        <f>IF(Таблица1[[#This Row],[Джерело теплозабезпечення]]="","",Таблица1[[#This Row],[Джерело теплозабезпечення]])</f>
        <v/>
      </c>
      <c r="E196" s="21"/>
      <c r="F196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6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6" s="128" t="str">
        <f>IF(Таблица2021[[#This Row],[Джерело теплозабезпечення №2]]="","",Таблица2021[[#This Row],[Джерело теплозабезпечення №2]])</f>
        <v/>
      </c>
      <c r="I196" s="21"/>
      <c r="J196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6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6" s="128" t="str">
        <f>IF(Таблица2021[[#This Row],[Джерело теплозабезпечення №3]]="","",Таблица2021[[#This Row],[Джерело теплозабезпечення №3]])</f>
        <v/>
      </c>
      <c r="M196" s="21"/>
      <c r="N196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6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6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6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6" s="27"/>
      <c r="S196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6" s="72"/>
      <c r="U196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6" s="29"/>
      <c r="W196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7" spans="1:23">
      <c r="A197" s="126">
        <v>194</v>
      </c>
      <c r="B197" s="127" t="str">
        <f>IF(Таблица1[[#This Row],[Коротка назва будівлі]]="","",Таблица1[[#This Row],[Коротка назва будівлі]])</f>
        <v/>
      </c>
      <c r="C197" s="127" t="str">
        <f>IF(Таблица1[[#This Row],[Категорія будівлі]]="","",Таблица1[[#This Row],[Категорія будівлі]])</f>
        <v/>
      </c>
      <c r="D197" s="128" t="str">
        <f>IF(Таблица1[[#This Row],[Джерело теплозабезпечення]]="","",Таблица1[[#This Row],[Джерело теплозабезпечення]])</f>
        <v/>
      </c>
      <c r="E197" s="21"/>
      <c r="F197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7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7" s="128" t="str">
        <f>IF(Таблица2021[[#This Row],[Джерело теплозабезпечення №2]]="","",Таблица2021[[#This Row],[Джерело теплозабезпечення №2]])</f>
        <v/>
      </c>
      <c r="I197" s="21"/>
      <c r="J197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7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7" s="128" t="str">
        <f>IF(Таблица2021[[#This Row],[Джерело теплозабезпечення №3]]="","",Таблица2021[[#This Row],[Джерело теплозабезпечення №3]])</f>
        <v/>
      </c>
      <c r="M197" s="21"/>
      <c r="N197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7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7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7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7" s="27"/>
      <c r="S197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7" s="72"/>
      <c r="U197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7" s="29"/>
      <c r="W197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8" spans="1:23">
      <c r="A198" s="126">
        <v>195</v>
      </c>
      <c r="B198" s="127" t="str">
        <f>IF(Таблица1[[#This Row],[Коротка назва будівлі]]="","",Таблица1[[#This Row],[Коротка назва будівлі]])</f>
        <v/>
      </c>
      <c r="C198" s="127" t="str">
        <f>IF(Таблица1[[#This Row],[Категорія будівлі]]="","",Таблица1[[#This Row],[Категорія будівлі]])</f>
        <v/>
      </c>
      <c r="D198" s="128" t="str">
        <f>IF(Таблица1[[#This Row],[Джерело теплозабезпечення]]="","",Таблица1[[#This Row],[Джерело теплозабезпечення]])</f>
        <v/>
      </c>
      <c r="E198" s="21"/>
      <c r="F198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8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8" s="128" t="str">
        <f>IF(Таблица2021[[#This Row],[Джерело теплозабезпечення №2]]="","",Таблица2021[[#This Row],[Джерело теплозабезпечення №2]])</f>
        <v/>
      </c>
      <c r="I198" s="21"/>
      <c r="J198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8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8" s="128" t="str">
        <f>IF(Таблица2021[[#This Row],[Джерело теплозабезпечення №3]]="","",Таблица2021[[#This Row],[Джерело теплозабезпечення №3]])</f>
        <v/>
      </c>
      <c r="M198" s="21"/>
      <c r="N198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8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8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8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8" s="27"/>
      <c r="S198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8" s="72"/>
      <c r="U198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8" s="29"/>
      <c r="W198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199" spans="1:23">
      <c r="A199" s="126">
        <v>196</v>
      </c>
      <c r="B199" s="127" t="str">
        <f>IF(Таблица1[[#This Row],[Коротка назва будівлі]]="","",Таблица1[[#This Row],[Коротка назва будівлі]])</f>
        <v/>
      </c>
      <c r="C199" s="127" t="str">
        <f>IF(Таблица1[[#This Row],[Категорія будівлі]]="","",Таблица1[[#This Row],[Категорія будівлі]])</f>
        <v/>
      </c>
      <c r="D199" s="128" t="str">
        <f>IF(Таблица1[[#This Row],[Джерело теплозабезпечення]]="","",Таблица1[[#This Row],[Джерело теплозабезпечення]])</f>
        <v/>
      </c>
      <c r="E199" s="21"/>
      <c r="F199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199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199" s="128" t="str">
        <f>IF(Таблица2021[[#This Row],[Джерело теплозабезпечення №2]]="","",Таблица2021[[#This Row],[Джерело теплозабезпечення №2]])</f>
        <v/>
      </c>
      <c r="I199" s="21"/>
      <c r="J199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199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199" s="128" t="str">
        <f>IF(Таблица2021[[#This Row],[Джерело теплозабезпечення №3]]="","",Таблица2021[[#This Row],[Джерело теплозабезпечення №3]])</f>
        <v/>
      </c>
      <c r="M199" s="21"/>
      <c r="N199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199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199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199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199" s="27"/>
      <c r="S199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199" s="72"/>
      <c r="U199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199" s="29"/>
      <c r="W199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00" spans="1:23">
      <c r="A200" s="126">
        <v>197</v>
      </c>
      <c r="B200" s="127" t="str">
        <f>IF(Таблица1[[#This Row],[Коротка назва будівлі]]="","",Таблица1[[#This Row],[Коротка назва будівлі]])</f>
        <v/>
      </c>
      <c r="C200" s="127" t="str">
        <f>IF(Таблица1[[#This Row],[Категорія будівлі]]="","",Таблица1[[#This Row],[Категорія будівлі]])</f>
        <v/>
      </c>
      <c r="D200" s="128" t="str">
        <f>IF(Таблица1[[#This Row],[Джерело теплозабезпечення]]="","",Таблица1[[#This Row],[Джерело теплозабезпечення]])</f>
        <v/>
      </c>
      <c r="E200" s="21"/>
      <c r="F200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00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00" s="128" t="str">
        <f>IF(Таблица2021[[#This Row],[Джерело теплозабезпечення №2]]="","",Таблица2021[[#This Row],[Джерело теплозабезпечення №2]])</f>
        <v/>
      </c>
      <c r="I200" s="21"/>
      <c r="J200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00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00" s="128" t="str">
        <f>IF(Таблица2021[[#This Row],[Джерело теплозабезпечення №3]]="","",Таблица2021[[#This Row],[Джерело теплозабезпечення №3]])</f>
        <v/>
      </c>
      <c r="M200" s="21"/>
      <c r="N200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00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00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00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00" s="27"/>
      <c r="S200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00" s="72"/>
      <c r="U200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00" s="29"/>
      <c r="W200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01" spans="1:23">
      <c r="A201" s="126">
        <v>198</v>
      </c>
      <c r="B201" s="127" t="str">
        <f>IF(Таблица1[[#This Row],[Коротка назва будівлі]]="","",Таблица1[[#This Row],[Коротка назва будівлі]])</f>
        <v/>
      </c>
      <c r="C201" s="127" t="str">
        <f>IF(Таблица1[[#This Row],[Категорія будівлі]]="","",Таблица1[[#This Row],[Категорія будівлі]])</f>
        <v/>
      </c>
      <c r="D201" s="128" t="str">
        <f>IF(Таблица1[[#This Row],[Джерело теплозабезпечення]]="","",Таблица1[[#This Row],[Джерело теплозабезпечення]])</f>
        <v/>
      </c>
      <c r="E201" s="21"/>
      <c r="F201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01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01" s="128" t="str">
        <f>IF(Таблица2021[[#This Row],[Джерело теплозабезпечення №2]]="","",Таблица2021[[#This Row],[Джерело теплозабезпечення №2]])</f>
        <v/>
      </c>
      <c r="I201" s="21"/>
      <c r="J201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01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01" s="128" t="str">
        <f>IF(Таблица2021[[#This Row],[Джерело теплозабезпечення №3]]="","",Таблица2021[[#This Row],[Джерело теплозабезпечення №3]])</f>
        <v/>
      </c>
      <c r="M201" s="21"/>
      <c r="N201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01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01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01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01" s="27"/>
      <c r="S201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01" s="72"/>
      <c r="U201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01" s="29"/>
      <c r="W201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02" spans="1:23">
      <c r="A202" s="126">
        <v>199</v>
      </c>
      <c r="B202" s="127" t="str">
        <f>IF(Таблица1[[#This Row],[Коротка назва будівлі]]="","",Таблица1[[#This Row],[Коротка назва будівлі]])</f>
        <v/>
      </c>
      <c r="C202" s="127" t="str">
        <f>IF(Таблица1[[#This Row],[Категорія будівлі]]="","",Таблица1[[#This Row],[Категорія будівлі]])</f>
        <v/>
      </c>
      <c r="D202" s="128" t="str">
        <f>IF(Таблица1[[#This Row],[Джерело теплозабезпечення]]="","",Таблица1[[#This Row],[Джерело теплозабезпечення]])</f>
        <v/>
      </c>
      <c r="E202" s="21"/>
      <c r="F202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02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02" s="128" t="str">
        <f>IF(Таблица2021[[#This Row],[Джерело теплозабезпечення №2]]="","",Таблица2021[[#This Row],[Джерело теплозабезпечення №2]])</f>
        <v/>
      </c>
      <c r="I202" s="21"/>
      <c r="J202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02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02" s="128" t="str">
        <f>IF(Таблица2021[[#This Row],[Джерело теплозабезпечення №3]]="","",Таблица2021[[#This Row],[Джерело теплозабезпечення №3]])</f>
        <v/>
      </c>
      <c r="M202" s="21"/>
      <c r="N202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02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02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02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02" s="27"/>
      <c r="S202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02" s="72"/>
      <c r="U202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02" s="29"/>
      <c r="W202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03" spans="1:23">
      <c r="A203" s="126">
        <v>200</v>
      </c>
      <c r="B203" s="127" t="str">
        <f>IF(Таблица1[[#This Row],[Коротка назва будівлі]]="","",Таблица1[[#This Row],[Коротка назва будівлі]])</f>
        <v/>
      </c>
      <c r="C203" s="127" t="str">
        <f>IF(Таблица1[[#This Row],[Категорія будівлі]]="","",Таблица1[[#This Row],[Категорія будівлі]])</f>
        <v/>
      </c>
      <c r="D203" s="128" t="str">
        <f>IF(Таблица1[[#This Row],[Джерело теплозабезпечення]]="","",Таблица1[[#This Row],[Джерело теплозабезпечення]])</f>
        <v/>
      </c>
      <c r="E203" s="21"/>
      <c r="F203" s="22" t="str">
        <f>IF(Таблица2022[[#This Row],[Джерело теплозабезпечення №1]]=$AT$4,$AU$4,IF(Таблица2022[[#This Row],[Джерело теплозабезпечення №1]]=$AT$5,$AU$5,IF(Таблица2022[[#This Row],[Джерело теплозабезпечення №1]]=$AT$11,$AU$11,IF(Таблица2022[[#This Row],[Джерело теплозабезпечення №1]]=$AT$12,$AU$12,IF(Таблица2022[[#This Row],[Джерело теплозабезпечення №1]]=$AT$13,$AU$13,$AU$6)))))</f>
        <v>кг</v>
      </c>
      <c r="G203" s="23">
        <f>IF(Таблица2022[[#This Row],[Джерело теплозабезпечення №1]]=$AT$4,Таблица2022[[#This Row],[Споживання теплової енергії]]*$AW$4,IF(Таблица2022[[#This Row],[Джерело теплозабезпечення №1]]=$AT$5,Таблица2022[[#This Row],[Споживання теплової енергії]]*$AW$5,IF(Таблица2022[[#This Row],[Джерело теплозабезпечення №1]]=$AT$6,Таблица2022[[#This Row],[Споживання теплової енергії]]*$AW$6,IF(Таблица2022[[#This Row],[Джерело теплозабезпечення №1]]=$AT$7,Таблица2022[[#This Row],[Споживання теплової енергії]]*$AW$7,IF(Таблица2022[[#This Row],[Джерело теплозабезпечення №1]]=$AT$8,Таблица2022[[#This Row],[Споживання теплової енергії]]*$AW$8,IF(Таблица2022[[#This Row],[Джерело теплозабезпечення №1]]=$AT$9,Таблица2022[[#This Row],[Споживання теплової енергії]]*$AW$9,IF(Таблица2022[[#This Row],[Джерело теплозабезпечення №1]]=$AT$10,Таблица2022[[#This Row],[Споживання теплової енергії]]*$AW$10,IF(Таблица2022[[#This Row],[Джерело теплозабезпечення №1]]=$AT$11,Таблица2022[[#This Row],[Споживання теплової енергії]]*$AW$11,IF(Таблица2022[[#This Row],[Джерело теплозабезпечення №1]]=$AT$12,Таблица2022[[#This Row],[Споживання теплової енергії]]*$AW$12,Таблица2022[[#This Row],[Споживання теплової енергії]]*$AW$13)))))))))</f>
        <v>0</v>
      </c>
      <c r="H203" s="128" t="str">
        <f>IF(Таблица2021[[#This Row],[Джерело теплозабезпечення №2]]="","",Таблица2021[[#This Row],[Джерело теплозабезпечення №2]])</f>
        <v/>
      </c>
      <c r="I203" s="21"/>
      <c r="J203" s="22" t="str">
        <f>IF(Таблица2022[[#This Row],[Джерело теплозабезпечення №2]]=$AT$4,$AU$4,IF(Таблица2022[[#This Row],[Джерело теплозабезпечення №2]]=$AT$5,$AU$5,IF(Таблица2022[[#This Row],[Джерело теплозабезпечення №2]]=$AT$11,$AU$11,IF(Таблица2022[[#This Row],[Джерело теплозабезпечення №2]]=$AT$12,$AU$12,IF(Таблица2022[[#This Row],[Джерело теплозабезпечення №2]]=$AT$13,$AU$13,$AU$6)))))</f>
        <v>кг</v>
      </c>
      <c r="K203" s="23">
        <f>IF(Таблица2022[[#This Row],[Джерело теплозабезпечення №2]]=$AT$4,Таблица2022[[#This Row],[Споживання теплової енергії  ]]*$AW$4,IF(Таблица2022[[#This Row],[Джерело теплозабезпечення №2]]=$AT$5,Таблица2022[[#This Row],[Споживання теплової енергії  ]]*$AW$5,IF(Таблица2022[[#This Row],[Джерело теплозабезпечення №2]]=$AT$6,Таблица2022[[#This Row],[Споживання теплової енергії  ]]*$AW$6,IF(Таблица2022[[#This Row],[Джерело теплозабезпечення №2]]=$AT$7,Таблица2022[[#This Row],[Споживання теплової енергії  ]]*$AW$7,IF(Таблица2022[[#This Row],[Джерело теплозабезпечення №2]]=$AT$8,Таблица2022[[#This Row],[Споживання теплової енергії  ]]*$AW$8,IF(Таблица2022[[#This Row],[Джерело теплозабезпечення №2]]=$AT$9,Таблица2022[[#This Row],[Споживання теплової енергії  ]]*$AW$9,IF(Таблица2022[[#This Row],[Джерело теплозабезпечення №2]]=$AT$10,Таблица2022[[#This Row],[Споживання теплової енергії  ]]*$AW$10,IF(Таблица2022[[#This Row],[Джерело теплозабезпечення №2]]=$AT$11,Таблица2022[[#This Row],[Споживання теплової енергії  ]]*$AW$11,IF(Таблица2022[[#This Row],[Джерело теплозабезпечення №2]]=$AT$12,Таблица2022[[#This Row],[Споживання теплової енергії  ]]*$AW$12,Таблица2022[[#This Row],[Споживання теплової енергії  ]]*$AW$13)))))))))</f>
        <v>0</v>
      </c>
      <c r="L203" s="128" t="str">
        <f>IF(Таблица2021[[#This Row],[Джерело теплозабезпечення №3]]="","",Таблица2021[[#This Row],[Джерело теплозабезпечення №3]])</f>
        <v/>
      </c>
      <c r="M203" s="21"/>
      <c r="N203" s="22" t="str">
        <f>IF(Таблица2022[[#This Row],[Джерело теплозабезпечення №3]]=$AT$4,$AU$4,IF(Таблица2022[[#This Row],[Джерело теплозабезпечення №3]]=$AT$5,$AU$5,IF(Таблица2022[[#This Row],[Джерело теплозабезпечення №3]]=$AT$11,$AU$11,IF(Таблица2022[[#This Row],[Джерело теплозабезпечення №3]]=$AT$12,$AU$12,IF(Таблица2022[[#This Row],[Джерело теплозабезпечення №3]]=$AT$13,$AU$13,$AU$6)))))</f>
        <v>кг</v>
      </c>
      <c r="O203" s="23">
        <f>IF(Таблица2022[[#This Row],[Джерело теплозабезпечення №3]]=$AT$4,Таблица2022[[#This Row],[Споживання теплової енергії   ]]*$AW$4,IF(Таблица2022[[#This Row],[Джерело теплозабезпечення №3]]=$AT$5,Таблица2022[[#This Row],[Споживання теплової енергії   ]]*$AW$5,IF(Таблица2022[[#This Row],[Джерело теплозабезпечення №3]]=$AT$6,Таблица2022[[#This Row],[Споживання теплової енергії   ]]*$AW$6,IF(Таблица2022[[#This Row],[Джерело теплозабезпечення №3]]=$AT$7,Таблица2022[[#This Row],[Споживання теплової енергії   ]]*$AW$7,IF(Таблица2022[[#This Row],[Джерело теплозабезпечення №3]]=$AT$8,Таблица2022[[#This Row],[Споживання теплової енергії   ]]*$AW$8,IF(Таблица2022[[#This Row],[Джерело теплозабезпечення №3]]=$AT$9,Таблица2022[[#This Row],[Споживання теплової енергії   ]]*$AW$9,IF(Таблица2022[[#This Row],[Джерело теплозабезпечення №3]]=$AT$10,Таблица2022[[#This Row],[Споживання теплової енергії   ]]*$AW$10,IF(Таблица2022[[#This Row],[Джерело теплозабезпечення №3]]=$AT$11,Таблица2022[[#This Row],[Споживання теплової енергії   ]]*$AW$11,IF(Таблица2022[[#This Row],[Джерело теплозабезпечення №3]]=$AT$12,Таблица2022[[#This Row],[Споживання теплової енергії   ]]*$AW$12,Таблица2022[[#This Row],[Споживання теплової енергії   ]]*$AW$13)))))))))</f>
        <v>0</v>
      </c>
      <c r="P203" s="23">
        <f>Таблица2022[[#This Row],[Споживання теплової енергії, кВт∙год]]+Таблица2022[[#This Row],[Споживання теплової енергії , кВт∙год]]+Таблица2022[[#This Row],[Споживання теплової енергії, кВт∙год  ]]</f>
        <v>0</v>
      </c>
      <c r="Q203" s="71">
        <f>IFERROR(Таблица2022[[#This Row],[Сумарне споживання теплової енергії, кВт∙год]]/INDEX(Таблица1[],MATCH(Таблица2022[[#This Row],[№ будівлі]],Таблица1[[№ ]],0),10),)</f>
        <v>0</v>
      </c>
      <c r="R203" s="27"/>
      <c r="S203" s="71">
        <f>IFERROR(Таблица2022[[#This Row],[Споживання електричної енергії, кВт∙год]]/INDEX(Таблица1[],MATCH(Таблица2022[[#This Row],[№ будівлі]],Таблица1[[№ ]],0),10),)</f>
        <v>0</v>
      </c>
      <c r="T203" s="72"/>
      <c r="U203" s="24">
        <f>IFERROR(Таблица2022[[#This Row],[Витрата коштів на теплову енергію за рік (тис. грн) 
(згідно бухгалтерських платіжок)]]/Таблица2022[[#This Row],[Споживання теплової енергії, кВт∙год]]*1000,0)</f>
        <v>0</v>
      </c>
      <c r="V203" s="29"/>
      <c r="W203" s="30">
        <f>IFERROR(Таблица2022[[#This Row],[Витрата коштів на електричну енергію за рік (тис. грн) 
(згідно бухгалтерських платіжок)]]/#REF!*1000,)</f>
        <v>0</v>
      </c>
    </row>
    <row r="204" spans="1:23">
      <c r="A204" s="78"/>
      <c r="B204" s="79"/>
      <c r="C204" s="79"/>
      <c r="D204" s="80"/>
      <c r="E204" s="81"/>
      <c r="F204" s="82"/>
      <c r="G204" s="83"/>
      <c r="H204" s="84"/>
      <c r="I204" s="83"/>
      <c r="J204" s="82"/>
      <c r="K204" s="83"/>
      <c r="L204" s="84"/>
      <c r="M204" s="83"/>
      <c r="N204" s="82"/>
      <c r="O204" s="83"/>
      <c r="P204" s="89">
        <f>SUBTOTAL(109,Таблица2022[Сумарне споживання теплової енергії, кВт∙год])</f>
        <v>0</v>
      </c>
      <c r="Q204" s="98" t="e">
        <f>AVERAGEIF(Таблица2022[Питоме споживання теплової енергії, кВт∙год/м2],"&gt;0",Таблица2022[Питоме споживання теплової енергії, кВт∙год/м2])</f>
        <v>#DIV/0!</v>
      </c>
      <c r="R204" s="89">
        <f>SUBTOTAL(109,Таблица2022[Споживання електричної енергії, кВт∙год])</f>
        <v>0</v>
      </c>
      <c r="S204" s="98" t="e">
        <f>AVERAGEIF(Таблица2022[Питоме споживання електричної енергії, кВт∙год/м2],"&gt;0",Таблица2022[Питоме споживання електричної енергії, кВт∙год/м2])</f>
        <v>#DIV/0!</v>
      </c>
      <c r="T204" s="85"/>
      <c r="U204" s="86"/>
      <c r="V204" s="87"/>
      <c r="W204" s="88">
        <f>SUBTOTAL(109,Таблица2022[Питома вартість електричної енергії, грн/кВт∙год])</f>
        <v>0</v>
      </c>
    </row>
  </sheetData>
  <conditionalFormatting sqref="Q4:Q203">
    <cfRule type="cellIs" dxfId="223" priority="2" operator="greaterThan">
      <formula>400</formula>
    </cfRule>
  </conditionalFormatting>
  <conditionalFormatting sqref="S4:S203">
    <cfRule type="cellIs" dxfId="222" priority="1" operator="greaterThan">
      <formula>400</formula>
    </cfRule>
  </conditionalFormatting>
  <dataValidations count="10">
    <dataValidation allowBlank="1" showErrorMessage="1" prompt="  " sqref="B3" xr:uid="{2412E53B-46C2-F446-836B-050F7ECCF00A}"/>
    <dataValidation allowBlank="1" showErrorMessage="1" sqref="B4:B203" xr:uid="{98F32D49-8E47-FC42-BF8F-4612CF850CB3}"/>
    <dataValidation type="list" allowBlank="1" showInputMessage="1" showErrorMessage="1" sqref="D4:D203 H4:H203 L4:L203" xr:uid="{FB26FA41-4DA2-C140-BFEE-E029367EB533}">
      <formula1>$AT$4:$AT$13</formula1>
    </dataValidation>
    <dataValidation allowBlank="1" showInputMessage="1" showErrorMessage="1" promptTitle="heatconsumption kWh" sqref="E3 I3 M3" xr:uid="{CAE23D4F-0FE8-D142-931D-3863EDFC7AFB}"/>
    <dataValidation allowBlank="1" showInputMessage="1" showErrorMessage="1" promptTitle="Розраховано автоматично" prompt="Споживання (кВт год) = фактичне споживання * перевідний коефіцієнт_x000a_Централізоване теплопостачаня, Гкал - 1163_x000a_Природний газ, м3- 9,3_x000a_Вугілля, кг - 6,2_x000a_Деревина, кг - 3,7_x000a_Пелети, кг - 4,7_x000a_Брикети, кг - 4,2_x000a_Щепа, кг - 3,1_x000a_" sqref="K4:K203 O4:P203 G4:G203" xr:uid="{1590B881-DAFC-2B4D-90D2-5FFFBA059D0F}"/>
    <dataValidation allowBlank="1" showInputMessage="1" showErrorMessage="1" promptTitle="Розраховано автоматично" prompt="Питоме споживання = споживання / опалювальна площа" sqref="Q4:Q203" xr:uid="{786D2FD3-BE26-5E48-B32B-CDD81B9A8257}"/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promptTitle="Розраховано автоматично" prompt="Тариф розраховано автоматично як усереднене річне значення." sqref="U4" xr:uid="{B7699F83-5111-9548-A8D4-1E90F58B59EC}">
      <formula1>#REF!/12</formula1>
    </dataValidation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sqref="W5 U5:U203" xr:uid="{5E05143E-1992-B449-8B34-D0AFA230F9C2}">
      <formula1>#REF!/12</formula1>
    </dataValidation>
    <dataValidation allowBlank="1" showInputMessage="1" showErrorMessage="1" promptTitle="Фактичне споживання" prompt="Фактичне споживання будівлі, визначене за показниками вузла обліку" sqref="M4 I4 E4" xr:uid="{67191F36-C186-1A46-9C95-F3ABC6D0643C}"/>
    <dataValidation type="custom" errorStyle="warning" allowBlank="1" showInputMessage="1" showErrorMessage="1" errorTitle="Видалити дані?" error="Тариф розраховано автоматично як учереднене річне значення. Ви впевнені, що хочете змінити тариф?" sqref="W6:W203" xr:uid="{BFEFBFD2-E2B5-FA4B-B793-939CC5CE507B}">
      <formula1>#REF!/12</formula1>
    </dataValidation>
  </dataValidation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4B361-D955-A745-9329-49DC606E1726}">
  <dimension ref="A1:BF204"/>
  <sheetViews>
    <sheetView zoomScale="93" zoomScaleNormal="85" workbookViewId="0">
      <pane ySplit="1" topLeftCell="A2" activePane="bottomLeft" state="frozen"/>
      <selection pane="bottomLeft" activeCell="C1" sqref="C1"/>
    </sheetView>
  </sheetViews>
  <sheetFormatPr defaultColWidth="11.5546875" defaultRowHeight="15" outlineLevelCol="1"/>
  <cols>
    <col min="1" max="1" width="6.6640625" customWidth="1"/>
    <col min="2" max="2" width="18.5546875" customWidth="1"/>
    <col min="3" max="3" width="16" customWidth="1"/>
    <col min="4" max="4" width="27.109375" customWidth="1"/>
    <col min="5" max="5" width="10.33203125" style="14" customWidth="1"/>
    <col min="6" max="6" width="7.6640625" customWidth="1"/>
    <col min="7" max="7" width="12.44140625" customWidth="1"/>
    <col min="8" max="8" width="27.109375" customWidth="1" outlineLevel="1"/>
    <col min="9" max="9" width="10.33203125" style="14" customWidth="1" outlineLevel="1"/>
    <col min="10" max="10" width="7.6640625" customWidth="1" outlineLevel="1"/>
    <col min="11" max="11" width="12.44140625" customWidth="1" outlineLevel="1"/>
    <col min="12" max="12" width="27.109375" customWidth="1" outlineLevel="1"/>
    <col min="13" max="13" width="10.33203125" style="14" customWidth="1" outlineLevel="1"/>
    <col min="14" max="14" width="4.109375" customWidth="1" outlineLevel="1"/>
    <col min="15" max="15" width="12.44140625" customWidth="1" outlineLevel="1"/>
    <col min="16" max="17" width="12.44140625" customWidth="1"/>
    <col min="18" max="19" width="14.6640625" customWidth="1"/>
    <col min="20" max="20" width="15.33203125" customWidth="1"/>
    <col min="21" max="21" width="12.44140625" customWidth="1"/>
    <col min="22" max="22" width="15.109375" customWidth="1"/>
    <col min="25" max="43" width="11.5546875" customWidth="1" outlineLevel="1"/>
    <col min="45" max="45" width="24.5546875" customWidth="1"/>
    <col min="46" max="46" width="36.6640625" customWidth="1"/>
    <col min="48" max="48" width="11.88671875" customWidth="1"/>
  </cols>
  <sheetData>
    <row r="1" spans="1:58">
      <c r="A1" s="14"/>
      <c r="B1" s="122" t="s">
        <v>108</v>
      </c>
      <c r="C1" s="123">
        <v>2023</v>
      </c>
      <c r="D1" s="14"/>
    </row>
    <row r="2" spans="1:58" ht="15.75" thickBot="1">
      <c r="AV2" s="13"/>
      <c r="AW2" s="13" t="s">
        <v>26</v>
      </c>
      <c r="AY2" s="101" t="s">
        <v>109</v>
      </c>
      <c r="AZ2" s="101"/>
      <c r="BA2" s="101"/>
      <c r="BB2" s="101"/>
      <c r="BE2" s="101" t="s">
        <v>110</v>
      </c>
      <c r="BF2" s="100"/>
    </row>
    <row r="3" spans="1:58" ht="90.95" customHeight="1">
      <c r="A3" s="15" t="s">
        <v>111</v>
      </c>
      <c r="B3" s="16" t="s">
        <v>8</v>
      </c>
      <c r="C3" s="16" t="s">
        <v>12</v>
      </c>
      <c r="D3" s="70" t="s">
        <v>112</v>
      </c>
      <c r="E3" s="70" t="s">
        <v>113</v>
      </c>
      <c r="F3" s="69" t="s">
        <v>114</v>
      </c>
      <c r="G3" s="69" t="s">
        <v>115</v>
      </c>
      <c r="H3" s="67" t="s">
        <v>116</v>
      </c>
      <c r="I3" s="67" t="s">
        <v>117</v>
      </c>
      <c r="J3" s="67" t="s">
        <v>118</v>
      </c>
      <c r="K3" s="67" t="s">
        <v>119</v>
      </c>
      <c r="L3" s="68" t="s">
        <v>120</v>
      </c>
      <c r="M3" s="68" t="s">
        <v>121</v>
      </c>
      <c r="N3" s="68" t="s">
        <v>122</v>
      </c>
      <c r="O3" s="68" t="s">
        <v>123</v>
      </c>
      <c r="P3" s="69" t="s">
        <v>124</v>
      </c>
      <c r="Q3" s="69" t="s">
        <v>125</v>
      </c>
      <c r="R3" s="73" t="s">
        <v>126</v>
      </c>
      <c r="S3" s="73" t="s">
        <v>127</v>
      </c>
      <c r="T3" s="74" t="s">
        <v>128</v>
      </c>
      <c r="U3" s="74" t="s">
        <v>129</v>
      </c>
      <c r="V3" s="73" t="s">
        <v>130</v>
      </c>
      <c r="W3" s="73" t="s">
        <v>131</v>
      </c>
      <c r="AS3" s="38" t="s">
        <v>12</v>
      </c>
      <c r="AT3" s="39" t="s">
        <v>16</v>
      </c>
      <c r="AU3" s="39"/>
      <c r="AV3" s="40" t="s">
        <v>26</v>
      </c>
      <c r="AW3" s="40">
        <v>1</v>
      </c>
      <c r="AY3" s="102" t="s">
        <v>8</v>
      </c>
      <c r="AZ3" s="102" t="s">
        <v>132</v>
      </c>
      <c r="BA3" s="102" t="s">
        <v>8</v>
      </c>
      <c r="BB3" s="102" t="s">
        <v>133</v>
      </c>
      <c r="BE3" s="101" t="s">
        <v>16</v>
      </c>
      <c r="BF3" s="102" t="s">
        <v>134</v>
      </c>
    </row>
    <row r="4" spans="1:58">
      <c r="A4" s="126">
        <f>Таблица1[[#This Row],[№ ]]</f>
        <v>1</v>
      </c>
      <c r="B4" s="127" t="str">
        <f>IF(Таблица1[[#This Row],[Коротка назва будівлі]]="","",Таблица1[[#This Row],[Коротка назва будівлі]])</f>
        <v>Ліцей №1</v>
      </c>
      <c r="C4" s="127" t="str">
        <f>IF(Таблица1[[#This Row],[Категорія будівлі]]="","",Таблица1[[#This Row],[Категорія будівлі]])</f>
        <v>школа</v>
      </c>
      <c r="D4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4" s="21"/>
      <c r="F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Гкал</v>
      </c>
      <c r="G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" s="128" t="str">
        <f>IF(Таблица2021[[#This Row],[Джерело теплозабезпечення №2]]="","",Таблица2021[[#This Row],[Джерело теплозабезпечення №2]])</f>
        <v/>
      </c>
      <c r="I4" s="21"/>
      <c r="J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" s="128" t="str">
        <f>IF(Таблица2021[[#This Row],[Джерело теплозабезпечення №3]]="","",Таблица2021[[#This Row],[Джерело теплозабезпечення №3]])</f>
        <v/>
      </c>
      <c r="M4" s="21"/>
      <c r="N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" s="26"/>
      <c r="S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" s="72"/>
      <c r="U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" s="28"/>
      <c r="W4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4" s="41" t="s">
        <v>39</v>
      </c>
      <c r="AT4" s="39" t="s">
        <v>36</v>
      </c>
      <c r="AU4" s="40" t="s">
        <v>40</v>
      </c>
      <c r="AV4" s="40" t="s">
        <v>40</v>
      </c>
      <c r="AW4" s="40">
        <v>1163</v>
      </c>
      <c r="AY4" s="102" t="str">
        <f>INDEX(Таблица2023[Коротка назва будівлі],MATCH(AZ4,$Q$4:$Q$203,0))</f>
        <v>Ліцей №1</v>
      </c>
      <c r="AZ4" s="103">
        <f>LARGE(Таблица2023[Питоме споживання теплової енергії, кВт∙год/м2],1)</f>
        <v>0</v>
      </c>
      <c r="BA4" s="102" t="str">
        <f>INDEX(Таблица2023[Коротка назва будівлі],MATCH(BB4,$S$4:$S$203,0))</f>
        <v>Ліцей №1</v>
      </c>
      <c r="BB4" s="103">
        <f>LARGE(Таблица2023[Питоме споживання електричної енергії, кВт∙год/м2],1)</f>
        <v>0</v>
      </c>
      <c r="BE4" s="39" t="s">
        <v>135</v>
      </c>
      <c r="BF4" s="39">
        <f>SUMIF($D$4:$D$203,$AT$4,$G$4:$G$203)+SUMIF($D$4:$D$203,$AT$11,$G$4:$G$203)+SUMIF($H$4:$H$203,$AT$4,$K$4:$K$203)+SUMIF($H$4:$H$203,$AT$11,$K$4:$K$203)+SUMIF($L$4:$L$203,$AT$4,$O$4:$O$203)+SUMIF($L$4:$L$203,$AT$11,$O$4:$O$203)</f>
        <v>0</v>
      </c>
    </row>
    <row r="5" spans="1:58">
      <c r="A5" s="126">
        <f>Таблица1[[#This Row],[№ ]]</f>
        <v>2</v>
      </c>
      <c r="B5" s="127" t="str">
        <f>IF(Таблица1[[#This Row],[Коротка назва будівлі]]="","",Таблица1[[#This Row],[Коротка назва будівлі]])</f>
        <v>Гімназія №2</v>
      </c>
      <c r="C5" s="127" t="str">
        <f>IF(Таблица1[[#This Row],[Категорія будівлі]]="","",Таблица1[[#This Row],[Категорія будівлі]])</f>
        <v>школа</v>
      </c>
      <c r="D5" s="128" t="str">
        <f>IF(Таблица1[[#This Row],[Джерело теплозабезпечення]]="","",Таблица1[[#This Row],[Джерело теплозабезпечення]])</f>
        <v>Індивідуальне опалення (деревина)</v>
      </c>
      <c r="E5" s="21"/>
      <c r="F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" s="128" t="str">
        <f>IF(Таблица2021[[#This Row],[Джерело теплозабезпечення №2]]="","",Таблица2021[[#This Row],[Джерело теплозабезпечення №2]])</f>
        <v/>
      </c>
      <c r="I5" s="21"/>
      <c r="J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" s="128" t="str">
        <f>IF(Таблица2021[[#This Row],[Джерело теплозабезпечення №3]]="","",Таблица2021[[#This Row],[Джерело теплозабезпечення №3]])</f>
        <v/>
      </c>
      <c r="M5" s="21"/>
      <c r="N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" s="27"/>
      <c r="S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" s="72"/>
      <c r="U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" s="29"/>
      <c r="W5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5" s="42" t="s">
        <v>48</v>
      </c>
      <c r="AT5" s="39" t="s">
        <v>49</v>
      </c>
      <c r="AU5" s="39" t="s">
        <v>50</v>
      </c>
      <c r="AV5" s="40" t="s">
        <v>51</v>
      </c>
      <c r="AW5" s="40">
        <v>9.3000000000000007</v>
      </c>
      <c r="AY5" s="102" t="str">
        <f>INDEX(Таблица2023[Коротка назва будівлі],MATCH(AZ5,$Q$4:$Q$203,0))</f>
        <v>Ліцей №1</v>
      </c>
      <c r="AZ5" s="103">
        <f>LARGE(Таблица2023[Питоме споживання теплової енергії, кВт∙год/м2],2)</f>
        <v>0</v>
      </c>
      <c r="BA5" s="102" t="str">
        <f>INDEX(Таблица2023[Коротка назва будівлі],MATCH(BB5,$S$4:$S$203,0))</f>
        <v>Ліцей №1</v>
      </c>
      <c r="BB5" s="103">
        <f>LARGE(Таблица2023[Питоме споживання електричної енергії, кВт∙год/м2],2)</f>
        <v>0</v>
      </c>
      <c r="BE5" s="39" t="s">
        <v>49</v>
      </c>
      <c r="BF5" s="39">
        <f>SUMIF($D$4:$D$203,$AT$5,$G$4:$G$203)+SUMIF($H$4:$H$203,$AT$5,$K$4:$K$203)+SUMIF($L$4:$L$203,$AT$5,$O$4:$O$203)</f>
        <v>0</v>
      </c>
    </row>
    <row r="6" spans="1:58" ht="25.5">
      <c r="A6" s="126">
        <f>Таблица1[[#This Row],[№ ]]</f>
        <v>3</v>
      </c>
      <c r="B6" s="127" t="str">
        <f>IF(Таблица1[[#This Row],[Коротка назва будівлі]]="","",Таблица1[[#This Row],[Коротка назва будівлі]])</f>
        <v>ЗДО №5</v>
      </c>
      <c r="C6" s="127" t="str">
        <f>IF(Таблица1[[#This Row],[Категорія будівлі]]="","",Таблица1[[#This Row],[Категорія будівлі]])</f>
        <v>дитячий садок</v>
      </c>
      <c r="D6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6" s="21"/>
      <c r="F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м3</v>
      </c>
      <c r="G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" s="128" t="str">
        <f>IF(Таблица2021[[#This Row],[Джерело теплозабезпечення №2]]="","",Таблица2021[[#This Row],[Джерело теплозабезпечення №2]])</f>
        <v/>
      </c>
      <c r="I6" s="21"/>
      <c r="J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" s="128" t="str">
        <f>IF(Таблица2021[[#This Row],[Джерело теплозабезпечення №3]]="","",Таблица2021[[#This Row],[Джерело теплозабезпечення №3]])</f>
        <v/>
      </c>
      <c r="M6" s="21"/>
      <c r="N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" s="27"/>
      <c r="S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" s="72"/>
      <c r="U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" s="29"/>
      <c r="W6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6" s="42" t="s">
        <v>55</v>
      </c>
      <c r="AT6" s="39" t="s">
        <v>57</v>
      </c>
      <c r="AU6" s="39" t="s">
        <v>58</v>
      </c>
      <c r="AV6" s="40" t="s">
        <v>59</v>
      </c>
      <c r="AW6" s="40">
        <v>6.2</v>
      </c>
      <c r="AY6" s="102" t="str">
        <f>INDEX(Таблица2023[Коротка назва будівлі],MATCH(AZ6,$Q$4:$Q$203,0))</f>
        <v>Ліцей №1</v>
      </c>
      <c r="AZ6" s="103">
        <f>LARGE(Таблица2023[Питоме споживання теплової енергії, кВт∙год/м2],3)</f>
        <v>0</v>
      </c>
      <c r="BA6" s="102" t="str">
        <f>INDEX(Таблица2023[Коротка назва будівлі],MATCH(BB6,$S$4:$S$203,0))</f>
        <v>Ліцей №1</v>
      </c>
      <c r="BB6" s="103">
        <f>LARGE(Таблица2023[Питоме споживання електричної енергії, кВт∙год/м2],3)</f>
        <v>0</v>
      </c>
      <c r="BE6" s="39" t="s">
        <v>57</v>
      </c>
      <c r="BF6" s="39">
        <f>SUMIF($D$4:$D$203,$AT$6,$G$4:$G$203)+SUMIF($H$4:$H$203,$AT$6,$K$4:$K$203)+SUMIF($L$4:$L$203,$AT$6,$O$4:$O$203)</f>
        <v>0</v>
      </c>
    </row>
    <row r="7" spans="1:58">
      <c r="A7" s="126">
        <f>Таблица1[[#This Row],[№ ]]</f>
        <v>4</v>
      </c>
      <c r="B7" s="127" t="str">
        <f>IF(Таблица1[[#This Row],[Коротка назва будівлі]]="","",Таблица1[[#This Row],[Коротка назва будівлі]])</f>
        <v>ЦМЛ Х1</v>
      </c>
      <c r="C7" s="127" t="str">
        <f>IF(Таблица1[[#This Row],[Категорія будівлі]]="","",Таблица1[[#This Row],[Категорія будівлі]])</f>
        <v>лікарня</v>
      </c>
      <c r="D7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7" s="21"/>
      <c r="F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Гкал</v>
      </c>
      <c r="G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" s="128" t="str">
        <f>IF(Таблица2021[[#This Row],[Джерело теплозабезпечення №2]]="","",Таблица2021[[#This Row],[Джерело теплозабезпечення №2]])</f>
        <v/>
      </c>
      <c r="I7" s="21"/>
      <c r="J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" s="128" t="str">
        <f>IF(Таблица2021[[#This Row],[Джерело теплозабезпечення №3]]="","",Таблица2021[[#This Row],[Джерело теплозабезпечення №3]])</f>
        <v/>
      </c>
      <c r="M7" s="21"/>
      <c r="N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" s="27"/>
      <c r="S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" s="72"/>
      <c r="U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" s="29"/>
      <c r="W7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7" s="42" t="s">
        <v>70</v>
      </c>
      <c r="AT7" s="39" t="s">
        <v>47</v>
      </c>
      <c r="AU7" s="39" t="s">
        <v>58</v>
      </c>
      <c r="AV7" s="40" t="s">
        <v>71</v>
      </c>
      <c r="AW7" s="40">
        <v>3.7</v>
      </c>
      <c r="AY7" s="102" t="str">
        <f>INDEX(Таблица2023[Коротка назва будівлі],MATCH(AZ7,$Q$4:$Q$203,0))</f>
        <v>Ліцей №1</v>
      </c>
      <c r="AZ7" s="103">
        <f>LARGE(Таблица2023[Питоме споживання теплової енергії, кВт∙год/м2],4)</f>
        <v>0</v>
      </c>
      <c r="BA7" s="102" t="str">
        <f>INDEX(Таблица2023[Коротка назва будівлі],MATCH(BB7,$S$4:$S$203,0))</f>
        <v>Ліцей №1</v>
      </c>
      <c r="BB7" s="103">
        <f>LARGE(Таблица2023[Питоме споживання електричної енергії, кВт∙год/м2],4)</f>
        <v>0</v>
      </c>
      <c r="BE7" s="39" t="s">
        <v>47</v>
      </c>
      <c r="BF7" s="39">
        <f>SUMIF($D$4:$D$203,$AT$7,$G$4:$G$203)+SUMIF($D$4:$D$203,$AT$12,$G$4:$G$203)+SUMIF($H$4:$H$203,$AT$7,$K$4:$K$203)+SUMIF($H$4:$H$203,$AT$12,$K$4:$K$203)+SUMIF($L$4:$L$203,$AT$7,$O$4:$O$203)+SUMIF($L$4:$L$203,$AT$12,$O$4:$O$203)</f>
        <v>0</v>
      </c>
    </row>
    <row r="8" spans="1:58" ht="25.5">
      <c r="A8" s="126">
        <f>Таблица1[[#This Row],[№ ]]</f>
        <v>5</v>
      </c>
      <c r="B8" s="127" t="str">
        <f>IF(Таблица1[[#This Row],[Коротка назва будівлі]]="","",Таблица1[[#This Row],[Коротка назва будівлі]])</f>
        <v>Міська рада</v>
      </c>
      <c r="C8" s="127" t="str">
        <f>IF(Таблица1[[#This Row],[Категорія будівлі]]="","",Таблица1[[#This Row],[Категорія будівлі]])</f>
        <v>адміністративна будівля</v>
      </c>
      <c r="D8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8" s="21"/>
      <c r="F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м3</v>
      </c>
      <c r="G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" s="128" t="str">
        <f>IF(Таблица2021[[#This Row],[Джерело теплозабезпечення №2]]="","",Таблица2021[[#This Row],[Джерело теплозабезпечення №2]])</f>
        <v>Індивідуальне опалення (деревина)</v>
      </c>
      <c r="I8" s="21"/>
      <c r="J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" s="128" t="str">
        <f>IF(Таблица2021[[#This Row],[Джерело теплозабезпечення №3]]="","",Таблица2021[[#This Row],[Джерело теплозабезпечення №3]])</f>
        <v>Електрична енергія, кВт∙год</v>
      </c>
      <c r="M8" s="21"/>
      <c r="N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кВт∙год</v>
      </c>
      <c r="O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" s="27"/>
      <c r="S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" s="72"/>
      <c r="U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" s="29"/>
      <c r="W8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8" s="43" t="s">
        <v>76</v>
      </c>
      <c r="AT8" s="39" t="s">
        <v>77</v>
      </c>
      <c r="AU8" s="39" t="s">
        <v>58</v>
      </c>
      <c r="AV8" s="40" t="s">
        <v>78</v>
      </c>
      <c r="AW8" s="40">
        <v>4.7</v>
      </c>
      <c r="AY8" s="102" t="str">
        <f>INDEX(Таблица2023[Коротка назва будівлі],MATCH(AZ8,$Q$4:$Q$203,0))</f>
        <v>Ліцей №1</v>
      </c>
      <c r="AZ8" s="103">
        <f>LARGE(Таблица2023[Питоме споживання теплової енергії, кВт∙год/м2],5)</f>
        <v>0</v>
      </c>
      <c r="BA8" s="102" t="str">
        <f>INDEX(Таблица2023[Коротка назва будівлі],MATCH(BB8,$S$4:$S$203,0))</f>
        <v>Ліцей №1</v>
      </c>
      <c r="BB8" s="103">
        <f>LARGE(Таблица2023[Питоме споживання електричної енергії, кВт∙год/м2],5)</f>
        <v>0</v>
      </c>
      <c r="BE8" s="39" t="s">
        <v>77</v>
      </c>
      <c r="BF8" s="39">
        <f>SUMIF($D$4:$D$203,$AT$8,$G$4:$G$203)+SUMIF($H$4:$H$203,$AT$8,$K$4:$K$203)+SUMIF($L$4:$L$203,$AT$8,$O$4:$O$203)</f>
        <v>0</v>
      </c>
    </row>
    <row r="9" spans="1:58">
      <c r="A9" s="126">
        <v>6</v>
      </c>
      <c r="B9" s="127" t="str">
        <f>IF(Таблица1[[#This Row],[Коротка назва будівлі]]="","",Таблица1[[#This Row],[Коротка назва будівлі]])</f>
        <v>Будинок культури</v>
      </c>
      <c r="C9" s="127" t="str">
        <f>IF(Таблица1[[#This Row],[Категорія будівлі]]="","",Таблица1[[#This Row],[Категорія будівлі]])</f>
        <v>будинок культури</v>
      </c>
      <c r="D9" s="128" t="str">
        <f>IF(Таблица1[[#This Row],[Джерело теплозабезпечення]]="","",Таблица1[[#This Row],[Джерело теплозабезпечення]])</f>
        <v>Індивідуальне опалення (вугілля)</v>
      </c>
      <c r="E9" s="21"/>
      <c r="F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" s="128" t="str">
        <f>IF(Таблица2021[[#This Row],[Джерело теплозабезпечення №2]]="","",Таблица2021[[#This Row],[Джерело теплозабезпечення №2]])</f>
        <v>Індивідуальне опалення (брекети)</v>
      </c>
      <c r="I9" s="21"/>
      <c r="J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" s="128" t="str">
        <f>IF(Таблица2021[[#This Row],[Джерело теплозабезпечення №3]]="","",Таблица2021[[#This Row],[Джерело теплозабезпечення №3]])</f>
        <v/>
      </c>
      <c r="M9" s="21"/>
      <c r="N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" s="27"/>
      <c r="S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" s="72"/>
      <c r="U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" s="29"/>
      <c r="W9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9" s="42" t="s">
        <v>83</v>
      </c>
      <c r="AT9" s="39" t="s">
        <v>84</v>
      </c>
      <c r="AU9" s="39" t="s">
        <v>58</v>
      </c>
      <c r="AV9" s="40" t="s">
        <v>85</v>
      </c>
      <c r="AW9" s="40">
        <v>4.2</v>
      </c>
      <c r="BE9" s="39" t="s">
        <v>84</v>
      </c>
      <c r="BF9" s="39">
        <f>SUMIF($D$4:$D$203,$AT$9,$G$4:$G$203)+SUMIF($H$4:$H$203,$AT$9,$K$4:$K$203)+SUMIF($L$4:$L$203,$AT$9,$O$4:$O$203)</f>
        <v>0</v>
      </c>
    </row>
    <row r="10" spans="1:58">
      <c r="A10" s="126">
        <v>7</v>
      </c>
      <c r="B10" s="127" t="str">
        <f>IF(Таблица1[[#This Row],[Коротка назва будівлі]]="","",Таблица1[[#This Row],[Коротка назва будівлі]])</f>
        <v>Бібіліотека</v>
      </c>
      <c r="C10" s="127" t="str">
        <f>IF(Таблица1[[#This Row],[Категорія будівлі]]="","",Таблица1[[#This Row],[Категорія будівлі]])</f>
        <v>бібліотека</v>
      </c>
      <c r="D10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10" s="21"/>
      <c r="F1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Гкал</v>
      </c>
      <c r="G1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" s="128" t="str">
        <f>IF(Таблица2021[[#This Row],[Джерело теплозабезпечення №2]]="","",Таблица2021[[#This Row],[Джерело теплозабезпечення №2]])</f>
        <v/>
      </c>
      <c r="I10" s="21"/>
      <c r="J1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" s="128" t="str">
        <f>IF(Таблица2021[[#This Row],[Джерело теплозабезпечення №3]]="","",Таблица2021[[#This Row],[Джерело теплозабезпечення №3]])</f>
        <v/>
      </c>
      <c r="M10" s="21"/>
      <c r="N1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" s="27"/>
      <c r="S1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" s="72"/>
      <c r="U1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" s="29"/>
      <c r="W10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0" s="43" t="s">
        <v>66</v>
      </c>
      <c r="AT10" s="39" t="s">
        <v>91</v>
      </c>
      <c r="AU10" s="39" t="s">
        <v>58</v>
      </c>
      <c r="AV10" s="40" t="s">
        <v>92</v>
      </c>
      <c r="AW10" s="40">
        <v>3.1</v>
      </c>
      <c r="BE10" s="39" t="s">
        <v>91</v>
      </c>
      <c r="BF10" s="39">
        <f>SUMIF($D$4:$D$203,$AT$10,$G$4:$G$203)+SUMIF($H$4:$H$203,$AT$10,$K$4:$K$203)+SUMIF($L$4:$L$203,$AT$10,$O$4:$O$203)</f>
        <v>0</v>
      </c>
    </row>
    <row r="11" spans="1:58">
      <c r="A11" s="126">
        <v>8</v>
      </c>
      <c r="B11" s="127" t="str">
        <f>IF(Таблица1[[#This Row],[Коротка назва будівлі]]="","",Таблица1[[#This Row],[Коротка назва будівлі]])</f>
        <v>Ліцей №3</v>
      </c>
      <c r="C11" s="127" t="str">
        <f>IF(Таблица1[[#This Row],[Категорія будівлі]]="","",Таблица1[[#This Row],[Категорія будівлі]])</f>
        <v>школа</v>
      </c>
      <c r="D11" s="128" t="str">
        <f>IF(Таблица1[[#This Row],[Джерело теплозабезпечення]]="","",Таблица1[[#This Row],[Джерело теплозабезпечення]])</f>
        <v>Індивідуальне опалення (брекети)</v>
      </c>
      <c r="E11" s="21"/>
      <c r="F1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" s="128" t="str">
        <f>IF(Таблица2021[[#This Row],[Джерело теплозабезпечення №2]]="","",Таблица2021[[#This Row],[Джерело теплозабезпечення №2]])</f>
        <v/>
      </c>
      <c r="I11" s="21"/>
      <c r="J1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" s="128" t="str">
        <f>IF(Таблица2021[[#This Row],[Джерело теплозабезпечення №3]]="","",Таблица2021[[#This Row],[Джерело теплозабезпечення №3]])</f>
        <v/>
      </c>
      <c r="M11" s="21"/>
      <c r="N1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" s="27"/>
      <c r="S1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" s="72"/>
      <c r="U1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" s="29"/>
      <c r="W11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1" s="42" t="s">
        <v>90</v>
      </c>
      <c r="AT11" s="44" t="s">
        <v>96</v>
      </c>
      <c r="AU11" s="45" t="s">
        <v>97</v>
      </c>
      <c r="AV11" s="45" t="s">
        <v>97</v>
      </c>
      <c r="AW11" s="45">
        <v>0.27800000000000002</v>
      </c>
    </row>
    <row r="12" spans="1:58">
      <c r="A12" s="126">
        <v>9</v>
      </c>
      <c r="B12" s="127" t="str">
        <f>IF(Таблица1[[#This Row],[Коротка назва будівлі]]="","",Таблица1[[#This Row],[Коротка назва будівлі]])</f>
        <v/>
      </c>
      <c r="C12" s="127" t="str">
        <f>IF(Таблица1[[#This Row],[Категорія будівлі]]="","",Таблица1[[#This Row],[Категорія будівлі]])</f>
        <v/>
      </c>
      <c r="D12" s="128" t="str">
        <f>IF(Таблица1[[#This Row],[Джерело теплозабезпечення]]="","",Таблица1[[#This Row],[Джерело теплозабезпечення]])</f>
        <v/>
      </c>
      <c r="E12" s="21"/>
      <c r="F1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" s="128" t="str">
        <f>IF(Таблица2021[[#This Row],[Джерело теплозабезпечення №2]]="","",Таблица2021[[#This Row],[Джерело теплозабезпечення №2]])</f>
        <v/>
      </c>
      <c r="I12" s="21"/>
      <c r="J1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" s="128" t="str">
        <f>IF(Таблица2021[[#This Row],[Джерело теплозабезпечення №3]]="","",Таблица2021[[#This Row],[Джерело теплозабезпечення №3]])</f>
        <v/>
      </c>
      <c r="M12" s="21"/>
      <c r="N1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" s="27"/>
      <c r="S1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" s="72"/>
      <c r="U1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" s="29"/>
      <c r="W12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2" s="42" t="s">
        <v>98</v>
      </c>
      <c r="AT12" s="44" t="s">
        <v>99</v>
      </c>
      <c r="AU12" s="44" t="s">
        <v>50</v>
      </c>
      <c r="AV12" s="45" t="s">
        <v>100</v>
      </c>
      <c r="AW12" s="44">
        <f>600*3.7</f>
        <v>2220</v>
      </c>
    </row>
    <row r="13" spans="1:58">
      <c r="A13" s="126">
        <v>10</v>
      </c>
      <c r="B13" s="127" t="str">
        <f>IF(Таблица1[[#This Row],[Коротка назва будівлі]]="","",Таблица1[[#This Row],[Коротка назва будівлі]])</f>
        <v/>
      </c>
      <c r="C13" s="127" t="str">
        <f>IF(Таблица1[[#This Row],[Категорія будівлі]]="","",Таблица1[[#This Row],[Категорія будівлі]])</f>
        <v/>
      </c>
      <c r="D13" s="128" t="str">
        <f>IF(Таблица1[[#This Row],[Джерело теплозабезпечення]]="","",Таблица1[[#This Row],[Джерело теплозабезпечення]])</f>
        <v/>
      </c>
      <c r="E13" s="21"/>
      <c r="F1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" s="128" t="str">
        <f>IF(Таблица2021[[#This Row],[Джерело теплозабезпечення №2]]="","",Таблица2021[[#This Row],[Джерело теплозабезпечення №2]])</f>
        <v/>
      </c>
      <c r="I13" s="21"/>
      <c r="J1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" s="128" t="str">
        <f>IF(Таблица2021[[#This Row],[Джерело теплозабезпечення №3]]="","",Таблица2021[[#This Row],[Джерело теплозабезпечення №3]])</f>
        <v/>
      </c>
      <c r="M13" s="21"/>
      <c r="N1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" s="27"/>
      <c r="S1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" s="72"/>
      <c r="U1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" s="29"/>
      <c r="W13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3" s="42" t="s">
        <v>101</v>
      </c>
      <c r="AT13" s="44" t="s">
        <v>102</v>
      </c>
      <c r="AU13" s="44" t="s">
        <v>103</v>
      </c>
      <c r="AV13" s="44" t="s">
        <v>103</v>
      </c>
      <c r="AW13" s="45">
        <v>1</v>
      </c>
    </row>
    <row r="14" spans="1:58">
      <c r="A14" s="126">
        <v>11</v>
      </c>
      <c r="B14" s="127" t="str">
        <f>IF(Таблица1[[#This Row],[Коротка назва будівлі]]="","",Таблица1[[#This Row],[Коротка назва будівлі]])</f>
        <v/>
      </c>
      <c r="C14" s="127" t="str">
        <f>IF(Таблица1[[#This Row],[Категорія будівлі]]="","",Таблица1[[#This Row],[Категорія будівлі]])</f>
        <v/>
      </c>
      <c r="D14" s="128" t="str">
        <f>IF(Таблица1[[#This Row],[Джерело теплозабезпечення]]="","",Таблица1[[#This Row],[Джерело теплозабезпечення]])</f>
        <v/>
      </c>
      <c r="E14" s="21"/>
      <c r="F1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" s="128" t="str">
        <f>IF(Таблица2021[[#This Row],[Джерело теплозабезпечення №2]]="","",Таблица2021[[#This Row],[Джерело теплозабезпечення №2]])</f>
        <v/>
      </c>
      <c r="I14" s="21"/>
      <c r="J1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" s="128" t="str">
        <f>IF(Таблица2021[[#This Row],[Джерело теплозабезпечення №3]]="","",Таблица2021[[#This Row],[Джерело теплозабезпечення №3]])</f>
        <v/>
      </c>
      <c r="M14" s="21"/>
      <c r="N1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" s="27"/>
      <c r="S1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" s="72"/>
      <c r="U1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" s="29"/>
      <c r="W14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4" s="42" t="s">
        <v>33</v>
      </c>
      <c r="AT14" s="44"/>
      <c r="AU14" s="44"/>
      <c r="AV14" s="44"/>
      <c r="AW14" s="44"/>
    </row>
    <row r="15" spans="1:58">
      <c r="A15" s="126">
        <v>12</v>
      </c>
      <c r="B15" s="127" t="str">
        <f>IF(Таблица1[[#This Row],[Коротка назва будівлі]]="","",Таблица1[[#This Row],[Коротка назва будівлі]])</f>
        <v/>
      </c>
      <c r="C15" s="127" t="str">
        <f>IF(Таблица1[[#This Row],[Категорія будівлі]]="","",Таблица1[[#This Row],[Категорія будівлі]])</f>
        <v/>
      </c>
      <c r="D15" s="128" t="str">
        <f>IF(Таблица1[[#This Row],[Джерело теплозабезпечення]]="","",Таблица1[[#This Row],[Джерело теплозабезпечення]])</f>
        <v/>
      </c>
      <c r="E15" s="21"/>
      <c r="F1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" s="128" t="str">
        <f>IF(Таблица2021[[#This Row],[Джерело теплозабезпечення №2]]="","",Таблица2021[[#This Row],[Джерело теплозабезпечення №2]])</f>
        <v/>
      </c>
      <c r="I15" s="21"/>
      <c r="J1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" s="128" t="str">
        <f>IF(Таблица2021[[#This Row],[Джерело теплозабезпечення №3]]="","",Таблица2021[[#This Row],[Джерело теплозабезпечення №3]])</f>
        <v/>
      </c>
      <c r="M15" s="21"/>
      <c r="N1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" s="27"/>
      <c r="S1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" s="72"/>
      <c r="U1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" s="29"/>
      <c r="W15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5" s="46" t="s">
        <v>104</v>
      </c>
      <c r="AT15" s="47"/>
      <c r="AU15" s="47"/>
      <c r="AV15" s="47"/>
      <c r="AW15" s="47"/>
    </row>
    <row r="16" spans="1:58">
      <c r="A16" s="126">
        <v>13</v>
      </c>
      <c r="B16" s="127" t="str">
        <f>IF(Таблица1[[#This Row],[Коротка назва будівлі]]="","",Таблица1[[#This Row],[Коротка назва будівлі]])</f>
        <v/>
      </c>
      <c r="C16" s="127" t="str">
        <f>IF(Таблица1[[#This Row],[Категорія будівлі]]="","",Таблица1[[#This Row],[Категорія будівлі]])</f>
        <v/>
      </c>
      <c r="D16" s="128" t="str">
        <f>IF(Таблица1[[#This Row],[Джерело теплозабезпечення]]="","",Таблица1[[#This Row],[Джерело теплозабезпечення]])</f>
        <v/>
      </c>
      <c r="E16" s="21"/>
      <c r="F1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" s="128" t="str">
        <f>IF(Таблица2021[[#This Row],[Джерело теплозабезпечення №2]]="","",Таблица2021[[#This Row],[Джерело теплозабезпечення №2]])</f>
        <v/>
      </c>
      <c r="I16" s="21"/>
      <c r="J1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" s="128" t="str">
        <f>IF(Таблица2021[[#This Row],[Джерело теплозабезпечення №3]]="","",Таблица2021[[#This Row],[Джерело теплозабезпечення №3]])</f>
        <v/>
      </c>
      <c r="M16" s="21"/>
      <c r="N1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" s="27"/>
      <c r="S1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" s="72"/>
      <c r="U1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" s="29"/>
      <c r="W16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6" s="48" t="s">
        <v>105</v>
      </c>
      <c r="AT16" s="47"/>
      <c r="AU16" s="47"/>
      <c r="AV16" s="47"/>
      <c r="AW16" s="47"/>
    </row>
    <row r="17" spans="1:49">
      <c r="A17" s="126">
        <v>14</v>
      </c>
      <c r="B17" s="127" t="str">
        <f>IF(Таблица1[[#This Row],[Коротка назва будівлі]]="","",Таблица1[[#This Row],[Коротка назва будівлі]])</f>
        <v/>
      </c>
      <c r="C17" s="127" t="str">
        <f>IF(Таблица1[[#This Row],[Категорія будівлі]]="","",Таблица1[[#This Row],[Категорія будівлі]])</f>
        <v/>
      </c>
      <c r="D17" s="128" t="str">
        <f>IF(Таблица1[[#This Row],[Джерело теплозабезпечення]]="","",Таблица1[[#This Row],[Джерело теплозабезпечення]])</f>
        <v/>
      </c>
      <c r="E17" s="21"/>
      <c r="F1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" s="128" t="str">
        <f>IF(Таблица2021[[#This Row],[Джерело теплозабезпечення №2]]="","",Таблица2021[[#This Row],[Джерело теплозабезпечення №2]])</f>
        <v/>
      </c>
      <c r="I17" s="21"/>
      <c r="J1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" s="128" t="str">
        <f>IF(Таблица2021[[#This Row],[Джерело теплозабезпечення №3]]="","",Таблица2021[[#This Row],[Джерело теплозабезпечення №3]])</f>
        <v/>
      </c>
      <c r="M17" s="21"/>
      <c r="N1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" s="27"/>
      <c r="S1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" s="72"/>
      <c r="U1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" s="29"/>
      <c r="W17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7" s="48" t="s">
        <v>106</v>
      </c>
      <c r="AT17" s="47"/>
      <c r="AU17" s="47"/>
      <c r="AV17" s="47"/>
      <c r="AW17" s="47"/>
    </row>
    <row r="18" spans="1:49">
      <c r="A18" s="126">
        <v>15</v>
      </c>
      <c r="B18" s="127" t="str">
        <f>IF(Таблица1[[#This Row],[Коротка назва будівлі]]="","",Таблица1[[#This Row],[Коротка назва будівлі]])</f>
        <v/>
      </c>
      <c r="C18" s="127" t="str">
        <f>IF(Таблица1[[#This Row],[Категорія будівлі]]="","",Таблица1[[#This Row],[Категорія будівлі]])</f>
        <v/>
      </c>
      <c r="D18" s="128" t="str">
        <f>IF(Таблица1[[#This Row],[Джерело теплозабезпечення]]="","",Таблица1[[#This Row],[Джерело теплозабезпечення]])</f>
        <v/>
      </c>
      <c r="E18" s="21"/>
      <c r="F1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" s="128" t="str">
        <f>IF(Таблица2021[[#This Row],[Джерело теплозабезпечення №2]]="","",Таблица2021[[#This Row],[Джерело теплозабезпечення №2]])</f>
        <v/>
      </c>
      <c r="I18" s="21"/>
      <c r="J1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" s="128" t="str">
        <f>IF(Таблица2021[[#This Row],[Джерело теплозабезпечення №3]]="","",Таблица2021[[#This Row],[Джерело теплозабезпечення №3]])</f>
        <v/>
      </c>
      <c r="M18" s="21"/>
      <c r="N1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" s="27"/>
      <c r="S1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" s="72"/>
      <c r="U1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" s="29"/>
      <c r="W18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8" s="48" t="s">
        <v>107</v>
      </c>
      <c r="AT18" s="47"/>
      <c r="AU18" s="47"/>
      <c r="AV18" s="47"/>
      <c r="AW18" s="47"/>
    </row>
    <row r="19" spans="1:49">
      <c r="A19" s="126">
        <v>16</v>
      </c>
      <c r="B19" s="127" t="str">
        <f>IF(Таблица1[[#This Row],[Коротка назва будівлі]]="","",Таблица1[[#This Row],[Коротка назва будівлі]])</f>
        <v/>
      </c>
      <c r="C19" s="127" t="str">
        <f>IF(Таблица1[[#This Row],[Категорія будівлі]]="","",Таблица1[[#This Row],[Категорія будівлі]])</f>
        <v/>
      </c>
      <c r="D19" s="128" t="str">
        <f>IF(Таблица1[[#This Row],[Джерело теплозабезпечення]]="","",Таблица1[[#This Row],[Джерело теплозабезпечення]])</f>
        <v/>
      </c>
      <c r="E19" s="21"/>
      <c r="F1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" s="128" t="str">
        <f>IF(Таблица2021[[#This Row],[Джерело теплозабезпечення №2]]="","",Таблица2021[[#This Row],[Джерело теплозабезпечення №2]])</f>
        <v/>
      </c>
      <c r="I19" s="21"/>
      <c r="J1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" s="128" t="str">
        <f>IF(Таблица2021[[#This Row],[Джерело теплозабезпечення №3]]="","",Таблица2021[[#This Row],[Джерело теплозабезпечення №3]])</f>
        <v/>
      </c>
      <c r="M19" s="21"/>
      <c r="N1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" s="27"/>
      <c r="S1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" s="72"/>
      <c r="U1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" s="29"/>
      <c r="W19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19" s="47"/>
      <c r="AT19" s="47"/>
      <c r="AU19" s="47"/>
      <c r="AV19" s="47"/>
      <c r="AW19" s="47"/>
    </row>
    <row r="20" spans="1:49">
      <c r="A20" s="126">
        <v>17</v>
      </c>
      <c r="B20" s="127" t="str">
        <f>IF(Таблица1[[#This Row],[Коротка назва будівлі]]="","",Таблица1[[#This Row],[Коротка назва будівлі]])</f>
        <v/>
      </c>
      <c r="C20" s="127" t="str">
        <f>IF(Таблица1[[#This Row],[Категорія будівлі]]="","",Таблица1[[#This Row],[Категорія будівлі]])</f>
        <v/>
      </c>
      <c r="D20" s="128" t="str">
        <f>IF(Таблица1[[#This Row],[Джерело теплозабезпечення]]="","",Таблица1[[#This Row],[Джерело теплозабезпечення]])</f>
        <v/>
      </c>
      <c r="E20" s="21"/>
      <c r="F2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0" s="128" t="str">
        <f>IF(Таблица2021[[#This Row],[Джерело теплозабезпечення №2]]="","",Таблица2021[[#This Row],[Джерело теплозабезпечення №2]])</f>
        <v/>
      </c>
      <c r="I20" s="21"/>
      <c r="J2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0" s="128" t="str">
        <f>IF(Таблица2021[[#This Row],[Джерело теплозабезпечення №3]]="","",Таблица2021[[#This Row],[Джерело теплозабезпечення №3]])</f>
        <v/>
      </c>
      <c r="M20" s="21"/>
      <c r="N2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0" s="27"/>
      <c r="S2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0" s="72"/>
      <c r="U2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0" s="29"/>
      <c r="W20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20" s="47"/>
      <c r="AT20" s="47"/>
      <c r="AU20" s="47"/>
      <c r="AV20" s="47"/>
      <c r="AW20" s="47"/>
    </row>
    <row r="21" spans="1:49">
      <c r="A21" s="126">
        <v>18</v>
      </c>
      <c r="B21" s="127" t="str">
        <f>IF(Таблица1[[#This Row],[Коротка назва будівлі]]="","",Таблица1[[#This Row],[Коротка назва будівлі]])</f>
        <v/>
      </c>
      <c r="C21" s="127" t="str">
        <f>IF(Таблица1[[#This Row],[Категорія будівлі]]="","",Таблица1[[#This Row],[Категорія будівлі]])</f>
        <v/>
      </c>
      <c r="D21" s="128" t="str">
        <f>IF(Таблица1[[#This Row],[Джерело теплозабезпечення]]="","",Таблица1[[#This Row],[Джерело теплозабезпечення]])</f>
        <v/>
      </c>
      <c r="E21" s="21"/>
      <c r="F2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1" s="128" t="str">
        <f>IF(Таблица2021[[#This Row],[Джерело теплозабезпечення №2]]="","",Таблица2021[[#This Row],[Джерело теплозабезпечення №2]])</f>
        <v/>
      </c>
      <c r="I21" s="21"/>
      <c r="J2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1" s="128" t="str">
        <f>IF(Таблица2021[[#This Row],[Джерело теплозабезпечення №3]]="","",Таблица2021[[#This Row],[Джерело теплозабезпечення №3]])</f>
        <v/>
      </c>
      <c r="M21" s="21"/>
      <c r="N2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1" s="27"/>
      <c r="S2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1" s="72"/>
      <c r="U2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1" s="29"/>
      <c r="W21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AS21" s="47"/>
      <c r="AT21" s="47"/>
      <c r="AU21" s="47"/>
      <c r="AV21" s="47"/>
      <c r="AW21" s="47"/>
    </row>
    <row r="22" spans="1:49">
      <c r="A22" s="126">
        <v>19</v>
      </c>
      <c r="B22" s="127" t="str">
        <f>IF(Таблица1[[#This Row],[Коротка назва будівлі]]="","",Таблица1[[#This Row],[Коротка назва будівлі]])</f>
        <v/>
      </c>
      <c r="C22" s="127" t="str">
        <f>IF(Таблица1[[#This Row],[Категорія будівлі]]="","",Таблица1[[#This Row],[Категорія будівлі]])</f>
        <v/>
      </c>
      <c r="D22" s="128" t="str">
        <f>IF(Таблица1[[#This Row],[Джерело теплозабезпечення]]="","",Таблица1[[#This Row],[Джерело теплозабезпечення]])</f>
        <v/>
      </c>
      <c r="E22" s="21"/>
      <c r="F2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2" s="128" t="str">
        <f>IF(Таблица2021[[#This Row],[Джерело теплозабезпечення №2]]="","",Таблица2021[[#This Row],[Джерело теплозабезпечення №2]])</f>
        <v/>
      </c>
      <c r="I22" s="21"/>
      <c r="J2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2" s="128" t="str">
        <f>IF(Таблица2021[[#This Row],[Джерело теплозабезпечення №3]]="","",Таблица2021[[#This Row],[Джерело теплозабезпечення №3]])</f>
        <v/>
      </c>
      <c r="M22" s="21"/>
      <c r="N2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2" s="27"/>
      <c r="S2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2" s="72"/>
      <c r="U2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2" s="29"/>
      <c r="W2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3" spans="1:49">
      <c r="A23" s="126">
        <v>20</v>
      </c>
      <c r="B23" s="127" t="str">
        <f>IF(Таблица1[[#This Row],[Коротка назва будівлі]]="","",Таблица1[[#This Row],[Коротка назва будівлі]])</f>
        <v/>
      </c>
      <c r="C23" s="127" t="str">
        <f>IF(Таблица1[[#This Row],[Категорія будівлі]]="","",Таблица1[[#This Row],[Категорія будівлі]])</f>
        <v/>
      </c>
      <c r="D23" s="128" t="str">
        <f>IF(Таблица1[[#This Row],[Джерело теплозабезпечення]]="","",Таблица1[[#This Row],[Джерело теплозабезпечення]])</f>
        <v/>
      </c>
      <c r="E23" s="21"/>
      <c r="F2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3" s="128" t="str">
        <f>IF(Таблица2021[[#This Row],[Джерело теплозабезпечення №2]]="","",Таблица2021[[#This Row],[Джерело теплозабезпечення №2]])</f>
        <v/>
      </c>
      <c r="I23" s="21"/>
      <c r="J2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3" s="128" t="str">
        <f>IF(Таблица2021[[#This Row],[Джерело теплозабезпечення №3]]="","",Таблица2021[[#This Row],[Джерело теплозабезпечення №3]])</f>
        <v/>
      </c>
      <c r="M23" s="21"/>
      <c r="N2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3" s="27"/>
      <c r="S2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3" s="72"/>
      <c r="U2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3" s="29"/>
      <c r="W2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4" spans="1:49">
      <c r="A24" s="126">
        <v>21</v>
      </c>
      <c r="B24" s="127" t="str">
        <f>IF(Таблица1[[#This Row],[Коротка назва будівлі]]="","",Таблица1[[#This Row],[Коротка назва будівлі]])</f>
        <v/>
      </c>
      <c r="C24" s="127" t="str">
        <f>IF(Таблица1[[#This Row],[Категорія будівлі]]="","",Таблица1[[#This Row],[Категорія будівлі]])</f>
        <v/>
      </c>
      <c r="D24" s="128" t="str">
        <f>IF(Таблица1[[#This Row],[Джерело теплозабезпечення]]="","",Таблица1[[#This Row],[Джерело теплозабезпечення]])</f>
        <v/>
      </c>
      <c r="E24" s="21"/>
      <c r="F2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4" s="128" t="str">
        <f>IF(Таблица2021[[#This Row],[Джерело теплозабезпечення №2]]="","",Таблица2021[[#This Row],[Джерело теплозабезпечення №2]])</f>
        <v/>
      </c>
      <c r="I24" s="21"/>
      <c r="J2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4" s="128" t="str">
        <f>IF(Таблица2021[[#This Row],[Джерело теплозабезпечення №3]]="","",Таблица2021[[#This Row],[Джерело теплозабезпечення №3]])</f>
        <v/>
      </c>
      <c r="M24" s="21"/>
      <c r="N2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4" s="27"/>
      <c r="S2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4" s="72"/>
      <c r="U2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4" s="29"/>
      <c r="W2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5" spans="1:49">
      <c r="A25" s="126">
        <v>22</v>
      </c>
      <c r="B25" s="127" t="str">
        <f>IF(Таблица1[[#This Row],[Коротка назва будівлі]]="","",Таблица1[[#This Row],[Коротка назва будівлі]])</f>
        <v/>
      </c>
      <c r="C25" s="127" t="str">
        <f>IF(Таблица1[[#This Row],[Категорія будівлі]]="","",Таблица1[[#This Row],[Категорія будівлі]])</f>
        <v/>
      </c>
      <c r="D25" s="128" t="str">
        <f>IF(Таблица1[[#This Row],[Джерело теплозабезпечення]]="","",Таблица1[[#This Row],[Джерело теплозабезпечення]])</f>
        <v/>
      </c>
      <c r="E25" s="21"/>
      <c r="F2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5" s="128" t="str">
        <f>IF(Таблица2021[[#This Row],[Джерело теплозабезпечення №2]]="","",Таблица2021[[#This Row],[Джерело теплозабезпечення №2]])</f>
        <v/>
      </c>
      <c r="I25" s="21"/>
      <c r="J2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5" s="128" t="str">
        <f>IF(Таблица2021[[#This Row],[Джерело теплозабезпечення №3]]="","",Таблица2021[[#This Row],[Джерело теплозабезпечення №3]])</f>
        <v/>
      </c>
      <c r="M25" s="21"/>
      <c r="N2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5" s="27"/>
      <c r="S2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5" s="72"/>
      <c r="U2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5" s="29"/>
      <c r="W2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6" spans="1:49">
      <c r="A26" s="126">
        <v>23</v>
      </c>
      <c r="B26" s="127" t="str">
        <f>IF(Таблица1[[#This Row],[Коротка назва будівлі]]="","",Таблица1[[#This Row],[Коротка назва будівлі]])</f>
        <v/>
      </c>
      <c r="C26" s="127" t="str">
        <f>IF(Таблица1[[#This Row],[Категорія будівлі]]="","",Таблица1[[#This Row],[Категорія будівлі]])</f>
        <v/>
      </c>
      <c r="D26" s="128" t="str">
        <f>IF(Таблица1[[#This Row],[Джерело теплозабезпечення]]="","",Таблица1[[#This Row],[Джерело теплозабезпечення]])</f>
        <v/>
      </c>
      <c r="E26" s="21"/>
      <c r="F2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6" s="128" t="str">
        <f>IF(Таблица2021[[#This Row],[Джерело теплозабезпечення №2]]="","",Таблица2021[[#This Row],[Джерело теплозабезпечення №2]])</f>
        <v/>
      </c>
      <c r="I26" s="21"/>
      <c r="J2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6" s="128" t="str">
        <f>IF(Таблица2021[[#This Row],[Джерело теплозабезпечення №3]]="","",Таблица2021[[#This Row],[Джерело теплозабезпечення №3]])</f>
        <v/>
      </c>
      <c r="M26" s="21"/>
      <c r="N2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6" s="27"/>
      <c r="S2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6" s="72"/>
      <c r="U2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6" s="29"/>
      <c r="W2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7" spans="1:49">
      <c r="A27" s="126">
        <v>24</v>
      </c>
      <c r="B27" s="127" t="str">
        <f>IF(Таблица1[[#This Row],[Коротка назва будівлі]]="","",Таблица1[[#This Row],[Коротка назва будівлі]])</f>
        <v/>
      </c>
      <c r="C27" s="127" t="str">
        <f>IF(Таблица1[[#This Row],[Категорія будівлі]]="","",Таблица1[[#This Row],[Категорія будівлі]])</f>
        <v/>
      </c>
      <c r="D27" s="128" t="str">
        <f>IF(Таблица1[[#This Row],[Джерело теплозабезпечення]]="","",Таблица1[[#This Row],[Джерело теплозабезпечення]])</f>
        <v/>
      </c>
      <c r="E27" s="21"/>
      <c r="F2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7" s="128" t="str">
        <f>IF(Таблица2021[[#This Row],[Джерело теплозабезпечення №2]]="","",Таблица2021[[#This Row],[Джерело теплозабезпечення №2]])</f>
        <v/>
      </c>
      <c r="I27" s="21"/>
      <c r="J2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7" s="128" t="str">
        <f>IF(Таблица2021[[#This Row],[Джерело теплозабезпечення №3]]="","",Таблица2021[[#This Row],[Джерело теплозабезпечення №3]])</f>
        <v/>
      </c>
      <c r="M27" s="21"/>
      <c r="N2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7" s="27"/>
      <c r="S2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7" s="72"/>
      <c r="U2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7" s="29"/>
      <c r="W2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8" spans="1:49">
      <c r="A28" s="126">
        <v>25</v>
      </c>
      <c r="B28" s="127" t="str">
        <f>IF(Таблица1[[#This Row],[Коротка назва будівлі]]="","",Таблица1[[#This Row],[Коротка назва будівлі]])</f>
        <v/>
      </c>
      <c r="C28" s="127" t="str">
        <f>IF(Таблица1[[#This Row],[Категорія будівлі]]="","",Таблица1[[#This Row],[Категорія будівлі]])</f>
        <v/>
      </c>
      <c r="D28" s="128" t="str">
        <f>IF(Таблица1[[#This Row],[Джерело теплозабезпечення]]="","",Таблица1[[#This Row],[Джерело теплозабезпечення]])</f>
        <v/>
      </c>
      <c r="E28" s="21"/>
      <c r="F2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8" s="128" t="str">
        <f>IF(Таблица2021[[#This Row],[Джерело теплозабезпечення №2]]="","",Таблица2021[[#This Row],[Джерело теплозабезпечення №2]])</f>
        <v/>
      </c>
      <c r="I28" s="21"/>
      <c r="J2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8" s="128" t="str">
        <f>IF(Таблица2021[[#This Row],[Джерело теплозабезпечення №3]]="","",Таблица2021[[#This Row],[Джерело теплозабезпечення №3]])</f>
        <v/>
      </c>
      <c r="M28" s="21"/>
      <c r="N2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8" s="27"/>
      <c r="S2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8" s="72"/>
      <c r="U2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8" s="29"/>
      <c r="W2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9" spans="1:49">
      <c r="A29" s="126">
        <v>26</v>
      </c>
      <c r="B29" s="127" t="str">
        <f>IF(Таблица1[[#This Row],[Коротка назва будівлі]]="","",Таблица1[[#This Row],[Коротка назва будівлі]])</f>
        <v/>
      </c>
      <c r="C29" s="127" t="str">
        <f>IF(Таблица1[[#This Row],[Категорія будівлі]]="","",Таблица1[[#This Row],[Категорія будівлі]])</f>
        <v/>
      </c>
      <c r="D29" s="128" t="str">
        <f>IF(Таблица1[[#This Row],[Джерело теплозабезпечення]]="","",Таблица1[[#This Row],[Джерело теплозабезпечення]])</f>
        <v/>
      </c>
      <c r="E29" s="21"/>
      <c r="F2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9" s="128" t="str">
        <f>IF(Таблица2021[[#This Row],[Джерело теплозабезпечення №2]]="","",Таблица2021[[#This Row],[Джерело теплозабезпечення №2]])</f>
        <v/>
      </c>
      <c r="I29" s="21"/>
      <c r="J2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9" s="128" t="str">
        <f>IF(Таблица2021[[#This Row],[Джерело теплозабезпечення №3]]="","",Таблица2021[[#This Row],[Джерело теплозабезпечення №3]])</f>
        <v/>
      </c>
      <c r="M29" s="21"/>
      <c r="N2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9" s="27"/>
      <c r="S2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9" s="72"/>
      <c r="U2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9" s="29"/>
      <c r="W2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0" spans="1:49">
      <c r="A30" s="126">
        <v>27</v>
      </c>
      <c r="B30" s="127" t="str">
        <f>IF(Таблица1[[#This Row],[Коротка назва будівлі]]="","",Таблица1[[#This Row],[Коротка назва будівлі]])</f>
        <v/>
      </c>
      <c r="C30" s="127" t="str">
        <f>IF(Таблица1[[#This Row],[Категорія будівлі]]="","",Таблица1[[#This Row],[Категорія будівлі]])</f>
        <v/>
      </c>
      <c r="D30" s="128" t="str">
        <f>IF(Таблица1[[#This Row],[Джерело теплозабезпечення]]="","",Таблица1[[#This Row],[Джерело теплозабезпечення]])</f>
        <v/>
      </c>
      <c r="E30" s="21"/>
      <c r="F3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0" s="128" t="str">
        <f>IF(Таблица2021[[#This Row],[Джерело теплозабезпечення №2]]="","",Таблица2021[[#This Row],[Джерело теплозабезпечення №2]])</f>
        <v/>
      </c>
      <c r="I30" s="21"/>
      <c r="J3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0" s="128" t="str">
        <f>IF(Таблица2021[[#This Row],[Джерело теплозабезпечення №3]]="","",Таблица2021[[#This Row],[Джерело теплозабезпечення №3]])</f>
        <v/>
      </c>
      <c r="M30" s="21"/>
      <c r="N3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0" s="27"/>
      <c r="S3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0" s="72"/>
      <c r="U3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0" s="29"/>
      <c r="W3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1" spans="1:49">
      <c r="A31" s="126">
        <v>28</v>
      </c>
      <c r="B31" s="127" t="str">
        <f>IF(Таблица1[[#This Row],[Коротка назва будівлі]]="","",Таблица1[[#This Row],[Коротка назва будівлі]])</f>
        <v/>
      </c>
      <c r="C31" s="127" t="str">
        <f>IF(Таблица1[[#This Row],[Категорія будівлі]]="","",Таблица1[[#This Row],[Категорія будівлі]])</f>
        <v/>
      </c>
      <c r="D31" s="128" t="str">
        <f>IF(Таблица1[[#This Row],[Джерело теплозабезпечення]]="","",Таблица1[[#This Row],[Джерело теплозабезпечення]])</f>
        <v/>
      </c>
      <c r="E31" s="21"/>
      <c r="F3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1" s="128" t="str">
        <f>IF(Таблица2021[[#This Row],[Джерело теплозабезпечення №2]]="","",Таблица2021[[#This Row],[Джерело теплозабезпечення №2]])</f>
        <v/>
      </c>
      <c r="I31" s="21"/>
      <c r="J3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1" s="128" t="str">
        <f>IF(Таблица2021[[#This Row],[Джерело теплозабезпечення №3]]="","",Таблица2021[[#This Row],[Джерело теплозабезпечення №3]])</f>
        <v/>
      </c>
      <c r="M31" s="21"/>
      <c r="N3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1" s="27"/>
      <c r="S3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1" s="72"/>
      <c r="U3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1" s="29"/>
      <c r="W3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2" spans="1:49">
      <c r="A32" s="126">
        <v>29</v>
      </c>
      <c r="B32" s="127" t="str">
        <f>IF(Таблица1[[#This Row],[Коротка назва будівлі]]="","",Таблица1[[#This Row],[Коротка назва будівлі]])</f>
        <v/>
      </c>
      <c r="C32" s="127" t="str">
        <f>IF(Таблица1[[#This Row],[Категорія будівлі]]="","",Таблица1[[#This Row],[Категорія будівлі]])</f>
        <v/>
      </c>
      <c r="D32" s="128" t="str">
        <f>IF(Таблица1[[#This Row],[Джерело теплозабезпечення]]="","",Таблица1[[#This Row],[Джерело теплозабезпечення]])</f>
        <v/>
      </c>
      <c r="E32" s="21"/>
      <c r="F3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2" s="128" t="str">
        <f>IF(Таблица2021[[#This Row],[Джерело теплозабезпечення №2]]="","",Таблица2021[[#This Row],[Джерело теплозабезпечення №2]])</f>
        <v/>
      </c>
      <c r="I32" s="21"/>
      <c r="J3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2" s="128" t="str">
        <f>IF(Таблица2021[[#This Row],[Джерело теплозабезпечення №3]]="","",Таблица2021[[#This Row],[Джерело теплозабезпечення №3]])</f>
        <v/>
      </c>
      <c r="M32" s="21"/>
      <c r="N3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2" s="27"/>
      <c r="S3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2" s="72"/>
      <c r="U3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2" s="29"/>
      <c r="W3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3" spans="1:25">
      <c r="A33" s="126">
        <v>30</v>
      </c>
      <c r="B33" s="127" t="str">
        <f>IF(Таблица1[[#This Row],[Коротка назва будівлі]]="","",Таблица1[[#This Row],[Коротка назва будівлі]])</f>
        <v/>
      </c>
      <c r="C33" s="127" t="str">
        <f>IF(Таблица1[[#This Row],[Категорія будівлі]]="","",Таблица1[[#This Row],[Категорія будівлі]])</f>
        <v/>
      </c>
      <c r="D33" s="128" t="str">
        <f>IF(Таблица1[[#This Row],[Джерело теплозабезпечення]]="","",Таблица1[[#This Row],[Джерело теплозабезпечення]])</f>
        <v/>
      </c>
      <c r="E33" s="21"/>
      <c r="F3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3" s="128" t="str">
        <f>IF(Таблица2021[[#This Row],[Джерело теплозабезпечення №2]]="","",Таблица2021[[#This Row],[Джерело теплозабезпечення №2]])</f>
        <v/>
      </c>
      <c r="I33" s="21"/>
      <c r="J3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3" s="128" t="str">
        <f>IF(Таблица2021[[#This Row],[Джерело теплозабезпечення №3]]="","",Таблица2021[[#This Row],[Джерело теплозабезпечення №3]])</f>
        <v/>
      </c>
      <c r="M33" s="21"/>
      <c r="N3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3" s="27"/>
      <c r="S3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3" s="72"/>
      <c r="U3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3" s="29"/>
      <c r="W33" s="30">
        <f>IFERROR(Таблица2023[[#This Row],[Витрата коштів на електричну енергію за рік (тис. грн) 
(згідно бухгалтерських платіжок)]]/#REF!*1000,)</f>
        <v>0</v>
      </c>
      <c r="Y33" s="25"/>
    </row>
    <row r="34" spans="1:25">
      <c r="A34" s="126">
        <v>31</v>
      </c>
      <c r="B34" s="127" t="str">
        <f>IF(Таблица1[[#This Row],[Коротка назва будівлі]]="","",Таблица1[[#This Row],[Коротка назва будівлі]])</f>
        <v/>
      </c>
      <c r="C34" s="127" t="str">
        <f>IF(Таблица1[[#This Row],[Категорія будівлі]]="","",Таблица1[[#This Row],[Категорія будівлі]])</f>
        <v/>
      </c>
      <c r="D34" s="128" t="str">
        <f>IF(Таблица1[[#This Row],[Джерело теплозабезпечення]]="","",Таблица1[[#This Row],[Джерело теплозабезпечення]])</f>
        <v/>
      </c>
      <c r="E34" s="21"/>
      <c r="F3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4" s="128" t="str">
        <f>IF(Таблица2021[[#This Row],[Джерело теплозабезпечення №2]]="","",Таблица2021[[#This Row],[Джерело теплозабезпечення №2]])</f>
        <v/>
      </c>
      <c r="I34" s="21"/>
      <c r="J3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4" s="128" t="str">
        <f>IF(Таблица2021[[#This Row],[Джерело теплозабезпечення №3]]="","",Таблица2021[[#This Row],[Джерело теплозабезпечення №3]])</f>
        <v/>
      </c>
      <c r="M34" s="21"/>
      <c r="N3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4" s="27"/>
      <c r="S3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4" s="72"/>
      <c r="U3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4" s="29"/>
      <c r="W3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5" spans="1:25">
      <c r="A35" s="126">
        <v>32</v>
      </c>
      <c r="B35" s="127" t="str">
        <f>IF(Таблица1[[#This Row],[Коротка назва будівлі]]="","",Таблица1[[#This Row],[Коротка назва будівлі]])</f>
        <v/>
      </c>
      <c r="C35" s="127" t="str">
        <f>IF(Таблица1[[#This Row],[Категорія будівлі]]="","",Таблица1[[#This Row],[Категорія будівлі]])</f>
        <v/>
      </c>
      <c r="D35" s="128" t="str">
        <f>IF(Таблица1[[#This Row],[Джерело теплозабезпечення]]="","",Таблица1[[#This Row],[Джерело теплозабезпечення]])</f>
        <v/>
      </c>
      <c r="E35" s="21"/>
      <c r="F3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5" s="128" t="str">
        <f>IF(Таблица2021[[#This Row],[Джерело теплозабезпечення №2]]="","",Таблица2021[[#This Row],[Джерело теплозабезпечення №2]])</f>
        <v/>
      </c>
      <c r="I35" s="21"/>
      <c r="J3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5" s="128" t="str">
        <f>IF(Таблица2021[[#This Row],[Джерело теплозабезпечення №3]]="","",Таблица2021[[#This Row],[Джерело теплозабезпечення №3]])</f>
        <v/>
      </c>
      <c r="M35" s="21"/>
      <c r="N3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5" s="27"/>
      <c r="S3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5" s="72"/>
      <c r="U3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5" s="29"/>
      <c r="W3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6" spans="1:25">
      <c r="A36" s="126">
        <v>33</v>
      </c>
      <c r="B36" s="127" t="str">
        <f>IF(Таблица1[[#This Row],[Коротка назва будівлі]]="","",Таблица1[[#This Row],[Коротка назва будівлі]])</f>
        <v/>
      </c>
      <c r="C36" s="127" t="str">
        <f>IF(Таблица1[[#This Row],[Категорія будівлі]]="","",Таблица1[[#This Row],[Категорія будівлі]])</f>
        <v/>
      </c>
      <c r="D36" s="128" t="str">
        <f>IF(Таблица1[[#This Row],[Джерело теплозабезпечення]]="","",Таблица1[[#This Row],[Джерело теплозабезпечення]])</f>
        <v/>
      </c>
      <c r="E36" s="21"/>
      <c r="F3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6" s="128" t="str">
        <f>IF(Таблица2021[[#This Row],[Джерело теплозабезпечення №2]]="","",Таблица2021[[#This Row],[Джерело теплозабезпечення №2]])</f>
        <v/>
      </c>
      <c r="I36" s="21"/>
      <c r="J3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6" s="128" t="str">
        <f>IF(Таблица2021[[#This Row],[Джерело теплозабезпечення №3]]="","",Таблица2021[[#This Row],[Джерело теплозабезпечення №3]])</f>
        <v/>
      </c>
      <c r="M36" s="21"/>
      <c r="N3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6" s="27"/>
      <c r="S3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6" s="72"/>
      <c r="U3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6" s="29"/>
      <c r="W3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7" spans="1:25">
      <c r="A37" s="126">
        <v>34</v>
      </c>
      <c r="B37" s="127" t="str">
        <f>IF(Таблица1[[#This Row],[Коротка назва будівлі]]="","",Таблица1[[#This Row],[Коротка назва будівлі]])</f>
        <v/>
      </c>
      <c r="C37" s="127" t="str">
        <f>IF(Таблица1[[#This Row],[Категорія будівлі]]="","",Таблица1[[#This Row],[Категорія будівлі]])</f>
        <v/>
      </c>
      <c r="D37" s="128" t="str">
        <f>IF(Таблица1[[#This Row],[Джерело теплозабезпечення]]="","",Таблица1[[#This Row],[Джерело теплозабезпечення]])</f>
        <v/>
      </c>
      <c r="E37" s="21"/>
      <c r="F3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7" s="128" t="str">
        <f>IF(Таблица2021[[#This Row],[Джерело теплозабезпечення №2]]="","",Таблица2021[[#This Row],[Джерело теплозабезпечення №2]])</f>
        <v/>
      </c>
      <c r="I37" s="21"/>
      <c r="J3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7" s="128" t="str">
        <f>IF(Таблица2021[[#This Row],[Джерело теплозабезпечення №3]]="","",Таблица2021[[#This Row],[Джерело теплозабезпечення №3]])</f>
        <v/>
      </c>
      <c r="M37" s="21"/>
      <c r="N3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7" s="27"/>
      <c r="S3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7" s="72"/>
      <c r="U3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7" s="29"/>
      <c r="W3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8" spans="1:25">
      <c r="A38" s="126">
        <v>35</v>
      </c>
      <c r="B38" s="127" t="str">
        <f>IF(Таблица1[[#This Row],[Коротка назва будівлі]]="","",Таблица1[[#This Row],[Коротка назва будівлі]])</f>
        <v/>
      </c>
      <c r="C38" s="127" t="str">
        <f>IF(Таблица1[[#This Row],[Категорія будівлі]]="","",Таблица1[[#This Row],[Категорія будівлі]])</f>
        <v/>
      </c>
      <c r="D38" s="128" t="str">
        <f>IF(Таблица1[[#This Row],[Джерело теплозабезпечення]]="","",Таблица1[[#This Row],[Джерело теплозабезпечення]])</f>
        <v/>
      </c>
      <c r="E38" s="21"/>
      <c r="F3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8" s="128" t="str">
        <f>IF(Таблица2021[[#This Row],[Джерело теплозабезпечення №2]]="","",Таблица2021[[#This Row],[Джерело теплозабезпечення №2]])</f>
        <v/>
      </c>
      <c r="I38" s="21"/>
      <c r="J3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8" s="128" t="str">
        <f>IF(Таблица2021[[#This Row],[Джерело теплозабезпечення №3]]="","",Таблица2021[[#This Row],[Джерело теплозабезпечення №3]])</f>
        <v/>
      </c>
      <c r="M38" s="21"/>
      <c r="N3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8" s="27"/>
      <c r="S3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8" s="72"/>
      <c r="U3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8" s="29"/>
      <c r="W3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39" spans="1:25">
      <c r="A39" s="126">
        <v>36</v>
      </c>
      <c r="B39" s="127" t="str">
        <f>IF(Таблица1[[#This Row],[Коротка назва будівлі]]="","",Таблица1[[#This Row],[Коротка назва будівлі]])</f>
        <v/>
      </c>
      <c r="C39" s="127" t="str">
        <f>IF(Таблица1[[#This Row],[Категорія будівлі]]="","",Таблица1[[#This Row],[Категорія будівлі]])</f>
        <v/>
      </c>
      <c r="D39" s="128" t="str">
        <f>IF(Таблица1[[#This Row],[Джерело теплозабезпечення]]="","",Таблица1[[#This Row],[Джерело теплозабезпечення]])</f>
        <v/>
      </c>
      <c r="E39" s="21"/>
      <c r="F3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3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39" s="128" t="str">
        <f>IF(Таблица2021[[#This Row],[Джерело теплозабезпечення №2]]="","",Таблица2021[[#This Row],[Джерело теплозабезпечення №2]])</f>
        <v/>
      </c>
      <c r="I39" s="21"/>
      <c r="J3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3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39" s="128" t="str">
        <f>IF(Таблица2021[[#This Row],[Джерело теплозабезпечення №3]]="","",Таблица2021[[#This Row],[Джерело теплозабезпечення №3]])</f>
        <v/>
      </c>
      <c r="M39" s="21"/>
      <c r="N3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3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3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3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39" s="27"/>
      <c r="S3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39" s="72"/>
      <c r="U3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39" s="29"/>
      <c r="W3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0" spans="1:25">
      <c r="A40" s="126">
        <v>37</v>
      </c>
      <c r="B40" s="127" t="str">
        <f>IF(Таблица1[[#This Row],[Коротка назва будівлі]]="","",Таблица1[[#This Row],[Коротка назва будівлі]])</f>
        <v/>
      </c>
      <c r="C40" s="127" t="str">
        <f>IF(Таблица1[[#This Row],[Категорія будівлі]]="","",Таблица1[[#This Row],[Категорія будівлі]])</f>
        <v/>
      </c>
      <c r="D40" s="128" t="str">
        <f>IF(Таблица1[[#This Row],[Джерело теплозабезпечення]]="","",Таблица1[[#This Row],[Джерело теплозабезпечення]])</f>
        <v/>
      </c>
      <c r="E40" s="21"/>
      <c r="F4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0" s="128" t="str">
        <f>IF(Таблица2021[[#This Row],[Джерело теплозабезпечення №2]]="","",Таблица2021[[#This Row],[Джерело теплозабезпечення №2]])</f>
        <v/>
      </c>
      <c r="I40" s="21"/>
      <c r="J4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0" s="128" t="str">
        <f>IF(Таблица2021[[#This Row],[Джерело теплозабезпечення №3]]="","",Таблица2021[[#This Row],[Джерело теплозабезпечення №3]])</f>
        <v/>
      </c>
      <c r="M40" s="21"/>
      <c r="N4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0" s="27"/>
      <c r="S4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0" s="72"/>
      <c r="U4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0" s="29"/>
      <c r="W4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1" spans="1:25">
      <c r="A41" s="126">
        <v>38</v>
      </c>
      <c r="B41" s="127" t="str">
        <f>IF(Таблица1[[#This Row],[Коротка назва будівлі]]="","",Таблица1[[#This Row],[Коротка назва будівлі]])</f>
        <v/>
      </c>
      <c r="C41" s="127" t="str">
        <f>IF(Таблица1[[#This Row],[Категорія будівлі]]="","",Таблица1[[#This Row],[Категорія будівлі]])</f>
        <v/>
      </c>
      <c r="D41" s="128" t="str">
        <f>IF(Таблица1[[#This Row],[Джерело теплозабезпечення]]="","",Таблица1[[#This Row],[Джерело теплозабезпечення]])</f>
        <v/>
      </c>
      <c r="E41" s="21"/>
      <c r="F4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1" s="128" t="str">
        <f>IF(Таблица2021[[#This Row],[Джерело теплозабезпечення №2]]="","",Таблица2021[[#This Row],[Джерело теплозабезпечення №2]])</f>
        <v/>
      </c>
      <c r="I41" s="21"/>
      <c r="J4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1" s="128" t="str">
        <f>IF(Таблица2021[[#This Row],[Джерело теплозабезпечення №3]]="","",Таблица2021[[#This Row],[Джерело теплозабезпечення №3]])</f>
        <v/>
      </c>
      <c r="M41" s="21"/>
      <c r="N4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1" s="27"/>
      <c r="S4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1" s="72"/>
      <c r="U4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1" s="29"/>
      <c r="W4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2" spans="1:25">
      <c r="A42" s="126">
        <v>39</v>
      </c>
      <c r="B42" s="127" t="str">
        <f>IF(Таблица1[[#This Row],[Коротка назва будівлі]]="","",Таблица1[[#This Row],[Коротка назва будівлі]])</f>
        <v/>
      </c>
      <c r="C42" s="127" t="str">
        <f>IF(Таблица1[[#This Row],[Категорія будівлі]]="","",Таблица1[[#This Row],[Категорія будівлі]])</f>
        <v/>
      </c>
      <c r="D42" s="128" t="str">
        <f>IF(Таблица1[[#This Row],[Джерело теплозабезпечення]]="","",Таблица1[[#This Row],[Джерело теплозабезпечення]])</f>
        <v/>
      </c>
      <c r="E42" s="21"/>
      <c r="F4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2" s="128" t="str">
        <f>IF(Таблица2021[[#This Row],[Джерело теплозабезпечення №2]]="","",Таблица2021[[#This Row],[Джерело теплозабезпечення №2]])</f>
        <v/>
      </c>
      <c r="I42" s="21"/>
      <c r="J4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2" s="128" t="str">
        <f>IF(Таблица2021[[#This Row],[Джерело теплозабезпечення №3]]="","",Таблица2021[[#This Row],[Джерело теплозабезпечення №3]])</f>
        <v/>
      </c>
      <c r="M42" s="21"/>
      <c r="N4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2" s="27"/>
      <c r="S4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2" s="72"/>
      <c r="U4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2" s="29"/>
      <c r="W4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3" spans="1:25">
      <c r="A43" s="126">
        <v>40</v>
      </c>
      <c r="B43" s="127" t="str">
        <f>IF(Таблица1[[#This Row],[Коротка назва будівлі]]="","",Таблица1[[#This Row],[Коротка назва будівлі]])</f>
        <v/>
      </c>
      <c r="C43" s="127" t="str">
        <f>IF(Таблица1[[#This Row],[Категорія будівлі]]="","",Таблица1[[#This Row],[Категорія будівлі]])</f>
        <v/>
      </c>
      <c r="D43" s="128" t="str">
        <f>IF(Таблица1[[#This Row],[Джерело теплозабезпечення]]="","",Таблица1[[#This Row],[Джерело теплозабезпечення]])</f>
        <v/>
      </c>
      <c r="E43" s="21"/>
      <c r="F4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3" s="128" t="str">
        <f>IF(Таблица2021[[#This Row],[Джерело теплозабезпечення №2]]="","",Таблица2021[[#This Row],[Джерело теплозабезпечення №2]])</f>
        <v/>
      </c>
      <c r="I43" s="21"/>
      <c r="J4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3" s="128" t="str">
        <f>IF(Таблица2021[[#This Row],[Джерело теплозабезпечення №3]]="","",Таблица2021[[#This Row],[Джерело теплозабезпечення №3]])</f>
        <v/>
      </c>
      <c r="M43" s="21"/>
      <c r="N4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3" s="27"/>
      <c r="S4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3" s="72"/>
      <c r="U4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3" s="29"/>
      <c r="W4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4" spans="1:25">
      <c r="A44" s="126">
        <v>41</v>
      </c>
      <c r="B44" s="127" t="str">
        <f>IF(Таблица1[[#This Row],[Коротка назва будівлі]]="","",Таблица1[[#This Row],[Коротка назва будівлі]])</f>
        <v/>
      </c>
      <c r="C44" s="127" t="str">
        <f>IF(Таблица1[[#This Row],[Категорія будівлі]]="","",Таблица1[[#This Row],[Категорія будівлі]])</f>
        <v/>
      </c>
      <c r="D44" s="128" t="str">
        <f>IF(Таблица1[[#This Row],[Джерело теплозабезпечення]]="","",Таблица1[[#This Row],[Джерело теплозабезпечення]])</f>
        <v/>
      </c>
      <c r="E44" s="21"/>
      <c r="F4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4" s="128" t="str">
        <f>IF(Таблица2021[[#This Row],[Джерело теплозабезпечення №2]]="","",Таблица2021[[#This Row],[Джерело теплозабезпечення №2]])</f>
        <v/>
      </c>
      <c r="I44" s="21"/>
      <c r="J4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4" s="128" t="str">
        <f>IF(Таблица2021[[#This Row],[Джерело теплозабезпечення №3]]="","",Таблица2021[[#This Row],[Джерело теплозабезпечення №3]])</f>
        <v/>
      </c>
      <c r="M44" s="21"/>
      <c r="N4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4" s="27"/>
      <c r="S4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4" s="72"/>
      <c r="U4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4" s="29"/>
      <c r="W4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5" spans="1:25">
      <c r="A45" s="126">
        <v>42</v>
      </c>
      <c r="B45" s="127" t="str">
        <f>IF(Таблица1[[#This Row],[Коротка назва будівлі]]="","",Таблица1[[#This Row],[Коротка назва будівлі]])</f>
        <v/>
      </c>
      <c r="C45" s="127" t="str">
        <f>IF(Таблица1[[#This Row],[Категорія будівлі]]="","",Таблица1[[#This Row],[Категорія будівлі]])</f>
        <v/>
      </c>
      <c r="D45" s="128" t="str">
        <f>IF(Таблица1[[#This Row],[Джерело теплозабезпечення]]="","",Таблица1[[#This Row],[Джерело теплозабезпечення]])</f>
        <v/>
      </c>
      <c r="E45" s="21"/>
      <c r="F4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5" s="128" t="str">
        <f>IF(Таблица2021[[#This Row],[Джерело теплозабезпечення №2]]="","",Таблица2021[[#This Row],[Джерело теплозабезпечення №2]])</f>
        <v/>
      </c>
      <c r="I45" s="21"/>
      <c r="J4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5" s="128" t="str">
        <f>IF(Таблица2021[[#This Row],[Джерело теплозабезпечення №3]]="","",Таблица2021[[#This Row],[Джерело теплозабезпечення №3]])</f>
        <v/>
      </c>
      <c r="M45" s="21"/>
      <c r="N4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5" s="27"/>
      <c r="S4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5" s="72"/>
      <c r="U4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5" s="29"/>
      <c r="W4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6" spans="1:25">
      <c r="A46" s="126">
        <v>43</v>
      </c>
      <c r="B46" s="127" t="str">
        <f>IF(Таблица1[[#This Row],[Коротка назва будівлі]]="","",Таблица1[[#This Row],[Коротка назва будівлі]])</f>
        <v/>
      </c>
      <c r="C46" s="127" t="str">
        <f>IF(Таблица1[[#This Row],[Категорія будівлі]]="","",Таблица1[[#This Row],[Категорія будівлі]])</f>
        <v/>
      </c>
      <c r="D46" s="128" t="str">
        <f>IF(Таблица1[[#This Row],[Джерело теплозабезпечення]]="","",Таблица1[[#This Row],[Джерело теплозабезпечення]])</f>
        <v/>
      </c>
      <c r="E46" s="21"/>
      <c r="F4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6" s="128" t="str">
        <f>IF(Таблица2021[[#This Row],[Джерело теплозабезпечення №2]]="","",Таблица2021[[#This Row],[Джерело теплозабезпечення №2]])</f>
        <v/>
      </c>
      <c r="I46" s="21"/>
      <c r="J4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6" s="128" t="str">
        <f>IF(Таблица2021[[#This Row],[Джерело теплозабезпечення №3]]="","",Таблица2021[[#This Row],[Джерело теплозабезпечення №3]])</f>
        <v/>
      </c>
      <c r="M46" s="21"/>
      <c r="N4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6" s="27"/>
      <c r="S4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6" s="72"/>
      <c r="U4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6" s="29"/>
      <c r="W4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7" spans="1:25">
      <c r="A47" s="126">
        <v>44</v>
      </c>
      <c r="B47" s="127" t="str">
        <f>IF(Таблица1[[#This Row],[Коротка назва будівлі]]="","",Таблица1[[#This Row],[Коротка назва будівлі]])</f>
        <v/>
      </c>
      <c r="C47" s="127" t="str">
        <f>IF(Таблица1[[#This Row],[Категорія будівлі]]="","",Таблица1[[#This Row],[Категорія будівлі]])</f>
        <v/>
      </c>
      <c r="D47" s="128" t="str">
        <f>IF(Таблица1[[#This Row],[Джерело теплозабезпечення]]="","",Таблица1[[#This Row],[Джерело теплозабезпечення]])</f>
        <v/>
      </c>
      <c r="E47" s="21"/>
      <c r="F4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7" s="128" t="str">
        <f>IF(Таблица2021[[#This Row],[Джерело теплозабезпечення №2]]="","",Таблица2021[[#This Row],[Джерело теплозабезпечення №2]])</f>
        <v/>
      </c>
      <c r="I47" s="21"/>
      <c r="J4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7" s="128" t="str">
        <f>IF(Таблица2021[[#This Row],[Джерело теплозабезпечення №3]]="","",Таблица2021[[#This Row],[Джерело теплозабезпечення №3]])</f>
        <v/>
      </c>
      <c r="M47" s="21"/>
      <c r="N4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7" s="27"/>
      <c r="S4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7" s="72"/>
      <c r="U4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7" s="29"/>
      <c r="W4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8" spans="1:25">
      <c r="A48" s="126">
        <v>45</v>
      </c>
      <c r="B48" s="127" t="str">
        <f>IF(Таблица1[[#This Row],[Коротка назва будівлі]]="","",Таблица1[[#This Row],[Коротка назва будівлі]])</f>
        <v/>
      </c>
      <c r="C48" s="127" t="str">
        <f>IF(Таблица1[[#This Row],[Категорія будівлі]]="","",Таблица1[[#This Row],[Категорія будівлі]])</f>
        <v/>
      </c>
      <c r="D48" s="128" t="str">
        <f>IF(Таблица1[[#This Row],[Джерело теплозабезпечення]]="","",Таблица1[[#This Row],[Джерело теплозабезпечення]])</f>
        <v/>
      </c>
      <c r="E48" s="21"/>
      <c r="F4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8" s="128" t="str">
        <f>IF(Таблица2021[[#This Row],[Джерело теплозабезпечення №2]]="","",Таблица2021[[#This Row],[Джерело теплозабезпечення №2]])</f>
        <v/>
      </c>
      <c r="I48" s="21"/>
      <c r="J4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8" s="128" t="str">
        <f>IF(Таблица2021[[#This Row],[Джерело теплозабезпечення №3]]="","",Таблица2021[[#This Row],[Джерело теплозабезпечення №3]])</f>
        <v/>
      </c>
      <c r="M48" s="21"/>
      <c r="N4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8" s="27"/>
      <c r="S4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8" s="72"/>
      <c r="U4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8" s="29"/>
      <c r="W4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49" spans="1:23">
      <c r="A49" s="126">
        <v>46</v>
      </c>
      <c r="B49" s="127" t="str">
        <f>IF(Таблица1[[#This Row],[Коротка назва будівлі]]="","",Таблица1[[#This Row],[Коротка назва будівлі]])</f>
        <v/>
      </c>
      <c r="C49" s="127" t="str">
        <f>IF(Таблица1[[#This Row],[Категорія будівлі]]="","",Таблица1[[#This Row],[Категорія будівлі]])</f>
        <v/>
      </c>
      <c r="D49" s="128" t="str">
        <f>IF(Таблица1[[#This Row],[Джерело теплозабезпечення]]="","",Таблица1[[#This Row],[Джерело теплозабезпечення]])</f>
        <v/>
      </c>
      <c r="E49" s="21"/>
      <c r="F4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4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49" s="128" t="str">
        <f>IF(Таблица2021[[#This Row],[Джерело теплозабезпечення №2]]="","",Таблица2021[[#This Row],[Джерело теплозабезпечення №2]])</f>
        <v/>
      </c>
      <c r="I49" s="21"/>
      <c r="J4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4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49" s="128" t="str">
        <f>IF(Таблица2021[[#This Row],[Джерело теплозабезпечення №3]]="","",Таблица2021[[#This Row],[Джерело теплозабезпечення №3]])</f>
        <v/>
      </c>
      <c r="M49" s="21"/>
      <c r="N4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4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4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4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49" s="27"/>
      <c r="S4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49" s="72"/>
      <c r="U4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49" s="29"/>
      <c r="W4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0" spans="1:23">
      <c r="A50" s="126">
        <v>47</v>
      </c>
      <c r="B50" s="127" t="str">
        <f>IF(Таблица1[[#This Row],[Коротка назва будівлі]]="","",Таблица1[[#This Row],[Коротка назва будівлі]])</f>
        <v/>
      </c>
      <c r="C50" s="127" t="str">
        <f>IF(Таблица1[[#This Row],[Категорія будівлі]]="","",Таблица1[[#This Row],[Категорія будівлі]])</f>
        <v/>
      </c>
      <c r="D50" s="128" t="str">
        <f>IF(Таблица1[[#This Row],[Джерело теплозабезпечення]]="","",Таблица1[[#This Row],[Джерело теплозабезпечення]])</f>
        <v/>
      </c>
      <c r="E50" s="21"/>
      <c r="F5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0" s="128" t="str">
        <f>IF(Таблица2021[[#This Row],[Джерело теплозабезпечення №2]]="","",Таблица2021[[#This Row],[Джерело теплозабезпечення №2]])</f>
        <v/>
      </c>
      <c r="I50" s="21"/>
      <c r="J5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0" s="128" t="str">
        <f>IF(Таблица2021[[#This Row],[Джерело теплозабезпечення №3]]="","",Таблица2021[[#This Row],[Джерело теплозабезпечення №3]])</f>
        <v/>
      </c>
      <c r="M50" s="21"/>
      <c r="N5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0" s="27"/>
      <c r="S5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0" s="72"/>
      <c r="U5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0" s="29"/>
      <c r="W5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1" spans="1:23">
      <c r="A51" s="126">
        <v>48</v>
      </c>
      <c r="B51" s="127" t="str">
        <f>IF(Таблица1[[#This Row],[Коротка назва будівлі]]="","",Таблица1[[#This Row],[Коротка назва будівлі]])</f>
        <v/>
      </c>
      <c r="C51" s="127" t="str">
        <f>IF(Таблица1[[#This Row],[Категорія будівлі]]="","",Таблица1[[#This Row],[Категорія будівлі]])</f>
        <v/>
      </c>
      <c r="D51" s="128" t="str">
        <f>IF(Таблица1[[#This Row],[Джерело теплозабезпечення]]="","",Таблица1[[#This Row],[Джерело теплозабезпечення]])</f>
        <v/>
      </c>
      <c r="E51" s="21"/>
      <c r="F5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1" s="128" t="str">
        <f>IF(Таблица2021[[#This Row],[Джерело теплозабезпечення №2]]="","",Таблица2021[[#This Row],[Джерело теплозабезпечення №2]])</f>
        <v/>
      </c>
      <c r="I51" s="21"/>
      <c r="J5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1" s="128" t="str">
        <f>IF(Таблица2021[[#This Row],[Джерело теплозабезпечення №3]]="","",Таблица2021[[#This Row],[Джерело теплозабезпечення №3]])</f>
        <v/>
      </c>
      <c r="M51" s="21"/>
      <c r="N5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1" s="27"/>
      <c r="S5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1" s="72"/>
      <c r="U5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1" s="29"/>
      <c r="W5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2" spans="1:23">
      <c r="A52" s="126">
        <v>49</v>
      </c>
      <c r="B52" s="127" t="str">
        <f>IF(Таблица1[[#This Row],[Коротка назва будівлі]]="","",Таблица1[[#This Row],[Коротка назва будівлі]])</f>
        <v/>
      </c>
      <c r="C52" s="127" t="str">
        <f>IF(Таблица1[[#This Row],[Категорія будівлі]]="","",Таблица1[[#This Row],[Категорія будівлі]])</f>
        <v/>
      </c>
      <c r="D52" s="128" t="str">
        <f>IF(Таблица1[[#This Row],[Джерело теплозабезпечення]]="","",Таблица1[[#This Row],[Джерело теплозабезпечення]])</f>
        <v/>
      </c>
      <c r="E52" s="21"/>
      <c r="F5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2" s="128" t="str">
        <f>IF(Таблица2021[[#This Row],[Джерело теплозабезпечення №2]]="","",Таблица2021[[#This Row],[Джерело теплозабезпечення №2]])</f>
        <v/>
      </c>
      <c r="I52" s="21"/>
      <c r="J5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2" s="128" t="str">
        <f>IF(Таблица2021[[#This Row],[Джерело теплозабезпечення №3]]="","",Таблица2021[[#This Row],[Джерело теплозабезпечення №3]])</f>
        <v/>
      </c>
      <c r="M52" s="21"/>
      <c r="N5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2" s="27"/>
      <c r="S5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2" s="72"/>
      <c r="U5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2" s="29"/>
      <c r="W5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3" spans="1:23">
      <c r="A53" s="126">
        <v>50</v>
      </c>
      <c r="B53" s="127" t="str">
        <f>IF(Таблица1[[#This Row],[Коротка назва будівлі]]="","",Таблица1[[#This Row],[Коротка назва будівлі]])</f>
        <v/>
      </c>
      <c r="C53" s="127" t="str">
        <f>IF(Таблица1[[#This Row],[Категорія будівлі]]="","",Таблица1[[#This Row],[Категорія будівлі]])</f>
        <v/>
      </c>
      <c r="D53" s="128" t="str">
        <f>IF(Таблица1[[#This Row],[Джерело теплозабезпечення]]="","",Таблица1[[#This Row],[Джерело теплозабезпечення]])</f>
        <v/>
      </c>
      <c r="E53" s="21"/>
      <c r="F5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3" s="128" t="str">
        <f>IF(Таблица2021[[#This Row],[Джерело теплозабезпечення №2]]="","",Таблица2021[[#This Row],[Джерело теплозабезпечення №2]])</f>
        <v/>
      </c>
      <c r="I53" s="21"/>
      <c r="J5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3" s="128" t="str">
        <f>IF(Таблица2021[[#This Row],[Джерело теплозабезпечення №3]]="","",Таблица2021[[#This Row],[Джерело теплозабезпечення №3]])</f>
        <v/>
      </c>
      <c r="M53" s="21"/>
      <c r="N5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3" s="27"/>
      <c r="S5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3" s="72"/>
      <c r="U5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3" s="29"/>
      <c r="W5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4" spans="1:23">
      <c r="A54" s="126">
        <v>51</v>
      </c>
      <c r="B54" s="127" t="str">
        <f>IF(Таблица1[[#This Row],[Коротка назва будівлі]]="","",Таблица1[[#This Row],[Коротка назва будівлі]])</f>
        <v/>
      </c>
      <c r="C54" s="127" t="str">
        <f>IF(Таблица1[[#This Row],[Категорія будівлі]]="","",Таблица1[[#This Row],[Категорія будівлі]])</f>
        <v/>
      </c>
      <c r="D54" s="128" t="str">
        <f>IF(Таблица1[[#This Row],[Джерело теплозабезпечення]]="","",Таблица1[[#This Row],[Джерело теплозабезпечення]])</f>
        <v/>
      </c>
      <c r="E54" s="21"/>
      <c r="F5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4" s="128" t="str">
        <f>IF(Таблица2021[[#This Row],[Джерело теплозабезпечення №2]]="","",Таблица2021[[#This Row],[Джерело теплозабезпечення №2]])</f>
        <v/>
      </c>
      <c r="I54" s="21"/>
      <c r="J5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4" s="128" t="str">
        <f>IF(Таблица2021[[#This Row],[Джерело теплозабезпечення №3]]="","",Таблица2021[[#This Row],[Джерело теплозабезпечення №3]])</f>
        <v/>
      </c>
      <c r="M54" s="21"/>
      <c r="N5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4" s="27"/>
      <c r="S5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4" s="72"/>
      <c r="U5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4" s="29"/>
      <c r="W5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5" spans="1:23">
      <c r="A55" s="126">
        <v>52</v>
      </c>
      <c r="B55" s="127" t="str">
        <f>IF(Таблица1[[#This Row],[Коротка назва будівлі]]="","",Таблица1[[#This Row],[Коротка назва будівлі]])</f>
        <v/>
      </c>
      <c r="C55" s="127" t="str">
        <f>IF(Таблица1[[#This Row],[Категорія будівлі]]="","",Таблица1[[#This Row],[Категорія будівлі]])</f>
        <v/>
      </c>
      <c r="D55" s="128" t="str">
        <f>IF(Таблица1[[#This Row],[Джерело теплозабезпечення]]="","",Таблица1[[#This Row],[Джерело теплозабезпечення]])</f>
        <v/>
      </c>
      <c r="E55" s="21"/>
      <c r="F5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5" s="128" t="str">
        <f>IF(Таблица2021[[#This Row],[Джерело теплозабезпечення №2]]="","",Таблица2021[[#This Row],[Джерело теплозабезпечення №2]])</f>
        <v/>
      </c>
      <c r="I55" s="21"/>
      <c r="J5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5" s="128" t="str">
        <f>IF(Таблица2021[[#This Row],[Джерело теплозабезпечення №3]]="","",Таблица2021[[#This Row],[Джерело теплозабезпечення №3]])</f>
        <v/>
      </c>
      <c r="M55" s="21"/>
      <c r="N5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5" s="27"/>
      <c r="S5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5" s="72"/>
      <c r="U5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5" s="29"/>
      <c r="W5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6" spans="1:23">
      <c r="A56" s="126">
        <v>53</v>
      </c>
      <c r="B56" s="127" t="str">
        <f>IF(Таблица1[[#This Row],[Коротка назва будівлі]]="","",Таблица1[[#This Row],[Коротка назва будівлі]])</f>
        <v/>
      </c>
      <c r="C56" s="127" t="str">
        <f>IF(Таблица1[[#This Row],[Категорія будівлі]]="","",Таблица1[[#This Row],[Категорія будівлі]])</f>
        <v/>
      </c>
      <c r="D56" s="128" t="str">
        <f>IF(Таблица1[[#This Row],[Джерело теплозабезпечення]]="","",Таблица1[[#This Row],[Джерело теплозабезпечення]])</f>
        <v/>
      </c>
      <c r="E56" s="21"/>
      <c r="F5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6" s="128" t="str">
        <f>IF(Таблица2021[[#This Row],[Джерело теплозабезпечення №2]]="","",Таблица2021[[#This Row],[Джерело теплозабезпечення №2]])</f>
        <v/>
      </c>
      <c r="I56" s="21"/>
      <c r="J5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6" s="128" t="str">
        <f>IF(Таблица2021[[#This Row],[Джерело теплозабезпечення №3]]="","",Таблица2021[[#This Row],[Джерело теплозабезпечення №3]])</f>
        <v/>
      </c>
      <c r="M56" s="21"/>
      <c r="N5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6" s="27"/>
      <c r="S5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6" s="72"/>
      <c r="U5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6" s="29"/>
      <c r="W5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7" spans="1:23">
      <c r="A57" s="126">
        <v>54</v>
      </c>
      <c r="B57" s="127" t="str">
        <f>IF(Таблица1[[#This Row],[Коротка назва будівлі]]="","",Таблица1[[#This Row],[Коротка назва будівлі]])</f>
        <v/>
      </c>
      <c r="C57" s="127" t="str">
        <f>IF(Таблица1[[#This Row],[Категорія будівлі]]="","",Таблица1[[#This Row],[Категорія будівлі]])</f>
        <v/>
      </c>
      <c r="D57" s="128" t="str">
        <f>IF(Таблица1[[#This Row],[Джерело теплозабезпечення]]="","",Таблица1[[#This Row],[Джерело теплозабезпечення]])</f>
        <v/>
      </c>
      <c r="E57" s="21"/>
      <c r="F5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7" s="128" t="str">
        <f>IF(Таблица2021[[#This Row],[Джерело теплозабезпечення №2]]="","",Таблица2021[[#This Row],[Джерело теплозабезпечення №2]])</f>
        <v/>
      </c>
      <c r="I57" s="21"/>
      <c r="J5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7" s="128" t="str">
        <f>IF(Таблица2021[[#This Row],[Джерело теплозабезпечення №3]]="","",Таблица2021[[#This Row],[Джерело теплозабезпечення №3]])</f>
        <v/>
      </c>
      <c r="M57" s="21"/>
      <c r="N5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7" s="27"/>
      <c r="S5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7" s="72"/>
      <c r="U5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7" s="29"/>
      <c r="W5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8" spans="1:23">
      <c r="A58" s="126">
        <v>55</v>
      </c>
      <c r="B58" s="127" t="str">
        <f>IF(Таблица1[[#This Row],[Коротка назва будівлі]]="","",Таблица1[[#This Row],[Коротка назва будівлі]])</f>
        <v/>
      </c>
      <c r="C58" s="127" t="str">
        <f>IF(Таблица1[[#This Row],[Категорія будівлі]]="","",Таблица1[[#This Row],[Категорія будівлі]])</f>
        <v/>
      </c>
      <c r="D58" s="128" t="str">
        <f>IF(Таблица1[[#This Row],[Джерело теплозабезпечення]]="","",Таблица1[[#This Row],[Джерело теплозабезпечення]])</f>
        <v/>
      </c>
      <c r="E58" s="21"/>
      <c r="F5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8" s="128" t="str">
        <f>IF(Таблица2021[[#This Row],[Джерело теплозабезпечення №2]]="","",Таблица2021[[#This Row],[Джерело теплозабезпечення №2]])</f>
        <v/>
      </c>
      <c r="I58" s="21"/>
      <c r="J5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8" s="128" t="str">
        <f>IF(Таблица2021[[#This Row],[Джерело теплозабезпечення №3]]="","",Таблица2021[[#This Row],[Джерело теплозабезпечення №3]])</f>
        <v/>
      </c>
      <c r="M58" s="21"/>
      <c r="N5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8" s="27"/>
      <c r="S5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8" s="72"/>
      <c r="U5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8" s="29"/>
      <c r="W5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59" spans="1:23">
      <c r="A59" s="126">
        <v>56</v>
      </c>
      <c r="B59" s="127" t="str">
        <f>IF(Таблица1[[#This Row],[Коротка назва будівлі]]="","",Таблица1[[#This Row],[Коротка назва будівлі]])</f>
        <v/>
      </c>
      <c r="C59" s="127" t="str">
        <f>IF(Таблица1[[#This Row],[Категорія будівлі]]="","",Таблица1[[#This Row],[Категорія будівлі]])</f>
        <v/>
      </c>
      <c r="D59" s="128" t="str">
        <f>IF(Таблица1[[#This Row],[Джерело теплозабезпечення]]="","",Таблица1[[#This Row],[Джерело теплозабезпечення]])</f>
        <v/>
      </c>
      <c r="E59" s="21"/>
      <c r="F5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5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59" s="128" t="str">
        <f>IF(Таблица2021[[#This Row],[Джерело теплозабезпечення №2]]="","",Таблица2021[[#This Row],[Джерело теплозабезпечення №2]])</f>
        <v/>
      </c>
      <c r="I59" s="21"/>
      <c r="J5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5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59" s="128" t="str">
        <f>IF(Таблица2021[[#This Row],[Джерело теплозабезпечення №3]]="","",Таблица2021[[#This Row],[Джерело теплозабезпечення №3]])</f>
        <v/>
      </c>
      <c r="M59" s="21"/>
      <c r="N5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5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5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5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59" s="27"/>
      <c r="S5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59" s="72"/>
      <c r="U5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59" s="29"/>
      <c r="W5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0" spans="1:23">
      <c r="A60" s="126">
        <v>57</v>
      </c>
      <c r="B60" s="127" t="str">
        <f>IF(Таблица1[[#This Row],[Коротка назва будівлі]]="","",Таблица1[[#This Row],[Коротка назва будівлі]])</f>
        <v/>
      </c>
      <c r="C60" s="127" t="str">
        <f>IF(Таблица1[[#This Row],[Категорія будівлі]]="","",Таблица1[[#This Row],[Категорія будівлі]])</f>
        <v/>
      </c>
      <c r="D60" s="128" t="str">
        <f>IF(Таблица1[[#This Row],[Джерело теплозабезпечення]]="","",Таблица1[[#This Row],[Джерело теплозабезпечення]])</f>
        <v/>
      </c>
      <c r="E60" s="21"/>
      <c r="F6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0" s="128" t="str">
        <f>IF(Таблица2021[[#This Row],[Джерело теплозабезпечення №2]]="","",Таблица2021[[#This Row],[Джерело теплозабезпечення №2]])</f>
        <v/>
      </c>
      <c r="I60" s="21"/>
      <c r="J6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0" s="128" t="str">
        <f>IF(Таблица2021[[#This Row],[Джерело теплозабезпечення №3]]="","",Таблица2021[[#This Row],[Джерело теплозабезпечення №3]])</f>
        <v/>
      </c>
      <c r="M60" s="21"/>
      <c r="N6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0" s="27"/>
      <c r="S6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0" s="72"/>
      <c r="U6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0" s="29"/>
      <c r="W6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1" spans="1:23">
      <c r="A61" s="126">
        <v>58</v>
      </c>
      <c r="B61" s="127" t="str">
        <f>IF(Таблица1[[#This Row],[Коротка назва будівлі]]="","",Таблица1[[#This Row],[Коротка назва будівлі]])</f>
        <v/>
      </c>
      <c r="C61" s="127" t="str">
        <f>IF(Таблица1[[#This Row],[Категорія будівлі]]="","",Таблица1[[#This Row],[Категорія будівлі]])</f>
        <v/>
      </c>
      <c r="D61" s="128" t="str">
        <f>IF(Таблица1[[#This Row],[Джерело теплозабезпечення]]="","",Таблица1[[#This Row],[Джерело теплозабезпечення]])</f>
        <v/>
      </c>
      <c r="E61" s="21"/>
      <c r="F6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1" s="128" t="str">
        <f>IF(Таблица2021[[#This Row],[Джерело теплозабезпечення №2]]="","",Таблица2021[[#This Row],[Джерело теплозабезпечення №2]])</f>
        <v/>
      </c>
      <c r="I61" s="21"/>
      <c r="J6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1" s="128" t="str">
        <f>IF(Таблица2021[[#This Row],[Джерело теплозабезпечення №3]]="","",Таблица2021[[#This Row],[Джерело теплозабезпечення №3]])</f>
        <v/>
      </c>
      <c r="M61" s="21"/>
      <c r="N6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1" s="27"/>
      <c r="S6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1" s="72"/>
      <c r="U6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1" s="29"/>
      <c r="W6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2" spans="1:23">
      <c r="A62" s="126">
        <v>59</v>
      </c>
      <c r="B62" s="127" t="str">
        <f>IF(Таблица1[[#This Row],[Коротка назва будівлі]]="","",Таблица1[[#This Row],[Коротка назва будівлі]])</f>
        <v/>
      </c>
      <c r="C62" s="127" t="str">
        <f>IF(Таблица1[[#This Row],[Категорія будівлі]]="","",Таблица1[[#This Row],[Категорія будівлі]])</f>
        <v/>
      </c>
      <c r="D62" s="128" t="str">
        <f>IF(Таблица1[[#This Row],[Джерело теплозабезпечення]]="","",Таблица1[[#This Row],[Джерело теплозабезпечення]])</f>
        <v/>
      </c>
      <c r="E62" s="21"/>
      <c r="F6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2" s="128" t="str">
        <f>IF(Таблица2021[[#This Row],[Джерело теплозабезпечення №2]]="","",Таблица2021[[#This Row],[Джерело теплозабезпечення №2]])</f>
        <v/>
      </c>
      <c r="I62" s="21"/>
      <c r="J6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2" s="128" t="str">
        <f>IF(Таблица2021[[#This Row],[Джерело теплозабезпечення №3]]="","",Таблица2021[[#This Row],[Джерело теплозабезпечення №3]])</f>
        <v/>
      </c>
      <c r="M62" s="21"/>
      <c r="N6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2" s="27"/>
      <c r="S6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2" s="72"/>
      <c r="U6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2" s="29"/>
      <c r="W6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3" spans="1:23">
      <c r="A63" s="126">
        <v>60</v>
      </c>
      <c r="B63" s="127" t="str">
        <f>IF(Таблица1[[#This Row],[Коротка назва будівлі]]="","",Таблица1[[#This Row],[Коротка назва будівлі]])</f>
        <v/>
      </c>
      <c r="C63" s="127" t="str">
        <f>IF(Таблица1[[#This Row],[Категорія будівлі]]="","",Таблица1[[#This Row],[Категорія будівлі]])</f>
        <v/>
      </c>
      <c r="D63" s="128" t="str">
        <f>IF(Таблица1[[#This Row],[Джерело теплозабезпечення]]="","",Таблица1[[#This Row],[Джерело теплозабезпечення]])</f>
        <v/>
      </c>
      <c r="E63" s="21"/>
      <c r="F6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3" s="128" t="str">
        <f>IF(Таблица2021[[#This Row],[Джерело теплозабезпечення №2]]="","",Таблица2021[[#This Row],[Джерело теплозабезпечення №2]])</f>
        <v/>
      </c>
      <c r="I63" s="21"/>
      <c r="J6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3" s="128" t="str">
        <f>IF(Таблица2021[[#This Row],[Джерело теплозабезпечення №3]]="","",Таблица2021[[#This Row],[Джерело теплозабезпечення №3]])</f>
        <v/>
      </c>
      <c r="M63" s="21"/>
      <c r="N6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3" s="27"/>
      <c r="S6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3" s="72"/>
      <c r="U6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3" s="29"/>
      <c r="W6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4" spans="1:23">
      <c r="A64" s="126">
        <v>61</v>
      </c>
      <c r="B64" s="127" t="str">
        <f>IF(Таблица1[[#This Row],[Коротка назва будівлі]]="","",Таблица1[[#This Row],[Коротка назва будівлі]])</f>
        <v/>
      </c>
      <c r="C64" s="127" t="str">
        <f>IF(Таблица1[[#This Row],[Категорія будівлі]]="","",Таблица1[[#This Row],[Категорія будівлі]])</f>
        <v/>
      </c>
      <c r="D64" s="128" t="str">
        <f>IF(Таблица1[[#This Row],[Джерело теплозабезпечення]]="","",Таблица1[[#This Row],[Джерело теплозабезпечення]])</f>
        <v/>
      </c>
      <c r="E64" s="21"/>
      <c r="F6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4" s="128" t="str">
        <f>IF(Таблица2021[[#This Row],[Джерело теплозабезпечення №2]]="","",Таблица2021[[#This Row],[Джерело теплозабезпечення №2]])</f>
        <v/>
      </c>
      <c r="I64" s="21"/>
      <c r="J6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4" s="128" t="str">
        <f>IF(Таблица2021[[#This Row],[Джерело теплозабезпечення №3]]="","",Таблица2021[[#This Row],[Джерело теплозабезпечення №3]])</f>
        <v/>
      </c>
      <c r="M64" s="21"/>
      <c r="N6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4" s="27"/>
      <c r="S6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4" s="72"/>
      <c r="U6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4" s="29"/>
      <c r="W6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5" spans="1:23">
      <c r="A65" s="126">
        <v>62</v>
      </c>
      <c r="B65" s="127" t="str">
        <f>IF(Таблица1[[#This Row],[Коротка назва будівлі]]="","",Таблица1[[#This Row],[Коротка назва будівлі]])</f>
        <v/>
      </c>
      <c r="C65" s="127" t="str">
        <f>IF(Таблица1[[#This Row],[Категорія будівлі]]="","",Таблица1[[#This Row],[Категорія будівлі]])</f>
        <v/>
      </c>
      <c r="D65" s="128" t="str">
        <f>IF(Таблица1[[#This Row],[Джерело теплозабезпечення]]="","",Таблица1[[#This Row],[Джерело теплозабезпечення]])</f>
        <v/>
      </c>
      <c r="E65" s="21"/>
      <c r="F6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5" s="128" t="str">
        <f>IF(Таблица2021[[#This Row],[Джерело теплозабезпечення №2]]="","",Таблица2021[[#This Row],[Джерело теплозабезпечення №2]])</f>
        <v/>
      </c>
      <c r="I65" s="21"/>
      <c r="J6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5" s="128" t="str">
        <f>IF(Таблица2021[[#This Row],[Джерело теплозабезпечення №3]]="","",Таблица2021[[#This Row],[Джерело теплозабезпечення №3]])</f>
        <v/>
      </c>
      <c r="M65" s="21"/>
      <c r="N6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5" s="27"/>
      <c r="S6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5" s="72"/>
      <c r="U6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5" s="29"/>
      <c r="W6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6" spans="1:23">
      <c r="A66" s="126">
        <v>63</v>
      </c>
      <c r="B66" s="127" t="str">
        <f>IF(Таблица1[[#This Row],[Коротка назва будівлі]]="","",Таблица1[[#This Row],[Коротка назва будівлі]])</f>
        <v/>
      </c>
      <c r="C66" s="127" t="str">
        <f>IF(Таблица1[[#This Row],[Категорія будівлі]]="","",Таблица1[[#This Row],[Категорія будівлі]])</f>
        <v/>
      </c>
      <c r="D66" s="128" t="str">
        <f>IF(Таблица1[[#This Row],[Джерело теплозабезпечення]]="","",Таблица1[[#This Row],[Джерело теплозабезпечення]])</f>
        <v/>
      </c>
      <c r="E66" s="21"/>
      <c r="F6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6" s="128" t="str">
        <f>IF(Таблица2021[[#This Row],[Джерело теплозабезпечення №2]]="","",Таблица2021[[#This Row],[Джерело теплозабезпечення №2]])</f>
        <v/>
      </c>
      <c r="I66" s="21"/>
      <c r="J6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6" s="128" t="str">
        <f>IF(Таблица2021[[#This Row],[Джерело теплозабезпечення №3]]="","",Таблица2021[[#This Row],[Джерело теплозабезпечення №3]])</f>
        <v/>
      </c>
      <c r="M66" s="21"/>
      <c r="N6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6" s="27"/>
      <c r="S6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6" s="72"/>
      <c r="U6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6" s="29"/>
      <c r="W6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7" spans="1:23">
      <c r="A67" s="126">
        <v>64</v>
      </c>
      <c r="B67" s="127" t="str">
        <f>IF(Таблица1[[#This Row],[Коротка назва будівлі]]="","",Таблица1[[#This Row],[Коротка назва будівлі]])</f>
        <v/>
      </c>
      <c r="C67" s="127" t="str">
        <f>IF(Таблица1[[#This Row],[Категорія будівлі]]="","",Таблица1[[#This Row],[Категорія будівлі]])</f>
        <v/>
      </c>
      <c r="D67" s="128" t="str">
        <f>IF(Таблица1[[#This Row],[Джерело теплозабезпечення]]="","",Таблица1[[#This Row],[Джерело теплозабезпечення]])</f>
        <v/>
      </c>
      <c r="E67" s="21"/>
      <c r="F6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7" s="128" t="str">
        <f>IF(Таблица2021[[#This Row],[Джерело теплозабезпечення №2]]="","",Таблица2021[[#This Row],[Джерело теплозабезпечення №2]])</f>
        <v/>
      </c>
      <c r="I67" s="21"/>
      <c r="J6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7" s="128" t="str">
        <f>IF(Таблица2021[[#This Row],[Джерело теплозабезпечення №3]]="","",Таблица2021[[#This Row],[Джерело теплозабезпечення №3]])</f>
        <v/>
      </c>
      <c r="M67" s="21"/>
      <c r="N6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7" s="27"/>
      <c r="S6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7" s="72"/>
      <c r="U6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7" s="29"/>
      <c r="W6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8" spans="1:23">
      <c r="A68" s="126">
        <v>65</v>
      </c>
      <c r="B68" s="127" t="str">
        <f>IF(Таблица1[[#This Row],[Коротка назва будівлі]]="","",Таблица1[[#This Row],[Коротка назва будівлі]])</f>
        <v/>
      </c>
      <c r="C68" s="127" t="str">
        <f>IF(Таблица1[[#This Row],[Категорія будівлі]]="","",Таблица1[[#This Row],[Категорія будівлі]])</f>
        <v/>
      </c>
      <c r="D68" s="128" t="str">
        <f>IF(Таблица1[[#This Row],[Джерело теплозабезпечення]]="","",Таблица1[[#This Row],[Джерело теплозабезпечення]])</f>
        <v/>
      </c>
      <c r="E68" s="21"/>
      <c r="F6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8" s="128" t="str">
        <f>IF(Таблица2021[[#This Row],[Джерело теплозабезпечення №2]]="","",Таблица2021[[#This Row],[Джерело теплозабезпечення №2]])</f>
        <v/>
      </c>
      <c r="I68" s="21"/>
      <c r="J6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8" s="128" t="str">
        <f>IF(Таблица2021[[#This Row],[Джерело теплозабезпечення №3]]="","",Таблица2021[[#This Row],[Джерело теплозабезпечення №3]])</f>
        <v/>
      </c>
      <c r="M68" s="21"/>
      <c r="N6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8" s="27"/>
      <c r="S6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8" s="72"/>
      <c r="U6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8" s="29"/>
      <c r="W6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69" spans="1:23">
      <c r="A69" s="126">
        <v>66</v>
      </c>
      <c r="B69" s="127" t="str">
        <f>IF(Таблица1[[#This Row],[Коротка назва будівлі]]="","",Таблица1[[#This Row],[Коротка назва будівлі]])</f>
        <v/>
      </c>
      <c r="C69" s="127" t="str">
        <f>IF(Таблица1[[#This Row],[Категорія будівлі]]="","",Таблица1[[#This Row],[Категорія будівлі]])</f>
        <v/>
      </c>
      <c r="D69" s="128" t="str">
        <f>IF(Таблица1[[#This Row],[Джерело теплозабезпечення]]="","",Таблица1[[#This Row],[Джерело теплозабезпечення]])</f>
        <v/>
      </c>
      <c r="E69" s="21"/>
      <c r="F6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6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69" s="128" t="str">
        <f>IF(Таблица2021[[#This Row],[Джерело теплозабезпечення №2]]="","",Таблица2021[[#This Row],[Джерело теплозабезпечення №2]])</f>
        <v/>
      </c>
      <c r="I69" s="21"/>
      <c r="J6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6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69" s="128" t="str">
        <f>IF(Таблица2021[[#This Row],[Джерело теплозабезпечення №3]]="","",Таблица2021[[#This Row],[Джерело теплозабезпечення №3]])</f>
        <v/>
      </c>
      <c r="M69" s="21"/>
      <c r="N6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6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6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6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69" s="27"/>
      <c r="S6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69" s="72"/>
      <c r="U6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69" s="29"/>
      <c r="W6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0" spans="1:23">
      <c r="A70" s="126">
        <v>67</v>
      </c>
      <c r="B70" s="127" t="str">
        <f>IF(Таблица1[[#This Row],[Коротка назва будівлі]]="","",Таблица1[[#This Row],[Коротка назва будівлі]])</f>
        <v/>
      </c>
      <c r="C70" s="127" t="str">
        <f>IF(Таблица1[[#This Row],[Категорія будівлі]]="","",Таблица1[[#This Row],[Категорія будівлі]])</f>
        <v/>
      </c>
      <c r="D70" s="128" t="str">
        <f>IF(Таблица1[[#This Row],[Джерело теплозабезпечення]]="","",Таблица1[[#This Row],[Джерело теплозабезпечення]])</f>
        <v/>
      </c>
      <c r="E70" s="21"/>
      <c r="F7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0" s="128" t="str">
        <f>IF(Таблица2021[[#This Row],[Джерело теплозабезпечення №2]]="","",Таблица2021[[#This Row],[Джерело теплозабезпечення №2]])</f>
        <v/>
      </c>
      <c r="I70" s="21"/>
      <c r="J7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0" s="128" t="str">
        <f>IF(Таблица2021[[#This Row],[Джерело теплозабезпечення №3]]="","",Таблица2021[[#This Row],[Джерело теплозабезпечення №3]])</f>
        <v/>
      </c>
      <c r="M70" s="21"/>
      <c r="N7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0" s="27"/>
      <c r="S7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0" s="72"/>
      <c r="U7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0" s="29"/>
      <c r="W7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1" spans="1:23">
      <c r="A71" s="126">
        <v>68</v>
      </c>
      <c r="B71" s="127" t="str">
        <f>IF(Таблица1[[#This Row],[Коротка назва будівлі]]="","",Таблица1[[#This Row],[Коротка назва будівлі]])</f>
        <v/>
      </c>
      <c r="C71" s="127" t="str">
        <f>IF(Таблица1[[#This Row],[Категорія будівлі]]="","",Таблица1[[#This Row],[Категорія будівлі]])</f>
        <v/>
      </c>
      <c r="D71" s="128" t="str">
        <f>IF(Таблица1[[#This Row],[Джерело теплозабезпечення]]="","",Таблица1[[#This Row],[Джерело теплозабезпечення]])</f>
        <v/>
      </c>
      <c r="E71" s="21"/>
      <c r="F7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1" s="128" t="str">
        <f>IF(Таблица2021[[#This Row],[Джерело теплозабезпечення №2]]="","",Таблица2021[[#This Row],[Джерело теплозабезпечення №2]])</f>
        <v/>
      </c>
      <c r="I71" s="21"/>
      <c r="J7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1" s="128" t="str">
        <f>IF(Таблица2021[[#This Row],[Джерело теплозабезпечення №3]]="","",Таблица2021[[#This Row],[Джерело теплозабезпечення №3]])</f>
        <v/>
      </c>
      <c r="M71" s="21"/>
      <c r="N7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1" s="27"/>
      <c r="S7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1" s="72"/>
      <c r="U7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1" s="29"/>
      <c r="W7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2" spans="1:23">
      <c r="A72" s="126">
        <v>69</v>
      </c>
      <c r="B72" s="127" t="str">
        <f>IF(Таблица1[[#This Row],[Коротка назва будівлі]]="","",Таблица1[[#This Row],[Коротка назва будівлі]])</f>
        <v/>
      </c>
      <c r="C72" s="127" t="str">
        <f>IF(Таблица1[[#This Row],[Категорія будівлі]]="","",Таблица1[[#This Row],[Категорія будівлі]])</f>
        <v/>
      </c>
      <c r="D72" s="128" t="str">
        <f>IF(Таблица1[[#This Row],[Джерело теплозабезпечення]]="","",Таблица1[[#This Row],[Джерело теплозабезпечення]])</f>
        <v/>
      </c>
      <c r="E72" s="21"/>
      <c r="F7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2" s="128" t="str">
        <f>IF(Таблица2021[[#This Row],[Джерело теплозабезпечення №2]]="","",Таблица2021[[#This Row],[Джерело теплозабезпечення №2]])</f>
        <v/>
      </c>
      <c r="I72" s="21"/>
      <c r="J7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2" s="128" t="str">
        <f>IF(Таблица2021[[#This Row],[Джерело теплозабезпечення №3]]="","",Таблица2021[[#This Row],[Джерело теплозабезпечення №3]])</f>
        <v/>
      </c>
      <c r="M72" s="21"/>
      <c r="N7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2" s="27"/>
      <c r="S7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2" s="72"/>
      <c r="U7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2" s="29"/>
      <c r="W7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3" spans="1:23">
      <c r="A73" s="126">
        <v>70</v>
      </c>
      <c r="B73" s="127" t="str">
        <f>IF(Таблица1[[#This Row],[Коротка назва будівлі]]="","",Таблица1[[#This Row],[Коротка назва будівлі]])</f>
        <v/>
      </c>
      <c r="C73" s="127" t="str">
        <f>IF(Таблица1[[#This Row],[Категорія будівлі]]="","",Таблица1[[#This Row],[Категорія будівлі]])</f>
        <v/>
      </c>
      <c r="D73" s="128" t="str">
        <f>IF(Таблица1[[#This Row],[Джерело теплозабезпечення]]="","",Таблица1[[#This Row],[Джерело теплозабезпечення]])</f>
        <v/>
      </c>
      <c r="E73" s="21"/>
      <c r="F7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3" s="128" t="str">
        <f>IF(Таблица2021[[#This Row],[Джерело теплозабезпечення №2]]="","",Таблица2021[[#This Row],[Джерело теплозабезпечення №2]])</f>
        <v/>
      </c>
      <c r="I73" s="21"/>
      <c r="J7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3" s="128" t="str">
        <f>IF(Таблица2021[[#This Row],[Джерело теплозабезпечення №3]]="","",Таблица2021[[#This Row],[Джерело теплозабезпечення №3]])</f>
        <v/>
      </c>
      <c r="M73" s="21"/>
      <c r="N7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3" s="27"/>
      <c r="S7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3" s="72"/>
      <c r="U7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3" s="29"/>
      <c r="W7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4" spans="1:23">
      <c r="A74" s="126">
        <v>71</v>
      </c>
      <c r="B74" s="127" t="str">
        <f>IF(Таблица1[[#This Row],[Коротка назва будівлі]]="","",Таблица1[[#This Row],[Коротка назва будівлі]])</f>
        <v/>
      </c>
      <c r="C74" s="127" t="str">
        <f>IF(Таблица1[[#This Row],[Категорія будівлі]]="","",Таблица1[[#This Row],[Категорія будівлі]])</f>
        <v/>
      </c>
      <c r="D74" s="128" t="str">
        <f>IF(Таблица1[[#This Row],[Джерело теплозабезпечення]]="","",Таблица1[[#This Row],[Джерело теплозабезпечення]])</f>
        <v/>
      </c>
      <c r="E74" s="21"/>
      <c r="F7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4" s="128" t="str">
        <f>IF(Таблица2021[[#This Row],[Джерело теплозабезпечення №2]]="","",Таблица2021[[#This Row],[Джерело теплозабезпечення №2]])</f>
        <v/>
      </c>
      <c r="I74" s="21"/>
      <c r="J7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4" s="128" t="str">
        <f>IF(Таблица2021[[#This Row],[Джерело теплозабезпечення №3]]="","",Таблица2021[[#This Row],[Джерело теплозабезпечення №3]])</f>
        <v/>
      </c>
      <c r="M74" s="21"/>
      <c r="N7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4" s="27"/>
      <c r="S7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4" s="72"/>
      <c r="U7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4" s="29"/>
      <c r="W7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5" spans="1:23">
      <c r="A75" s="126">
        <v>72</v>
      </c>
      <c r="B75" s="127" t="str">
        <f>IF(Таблица1[[#This Row],[Коротка назва будівлі]]="","",Таблица1[[#This Row],[Коротка назва будівлі]])</f>
        <v/>
      </c>
      <c r="C75" s="127" t="str">
        <f>IF(Таблица1[[#This Row],[Категорія будівлі]]="","",Таблица1[[#This Row],[Категорія будівлі]])</f>
        <v/>
      </c>
      <c r="D75" s="128" t="str">
        <f>IF(Таблица1[[#This Row],[Джерело теплозабезпечення]]="","",Таблица1[[#This Row],[Джерело теплозабезпечення]])</f>
        <v/>
      </c>
      <c r="E75" s="21"/>
      <c r="F7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5" s="128" t="str">
        <f>IF(Таблица2021[[#This Row],[Джерело теплозабезпечення №2]]="","",Таблица2021[[#This Row],[Джерело теплозабезпечення №2]])</f>
        <v/>
      </c>
      <c r="I75" s="21"/>
      <c r="J7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5" s="128" t="str">
        <f>IF(Таблица2021[[#This Row],[Джерело теплозабезпечення №3]]="","",Таблица2021[[#This Row],[Джерело теплозабезпечення №3]])</f>
        <v/>
      </c>
      <c r="M75" s="21"/>
      <c r="N7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5" s="27"/>
      <c r="S7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5" s="72"/>
      <c r="U7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5" s="29"/>
      <c r="W7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6" spans="1:23">
      <c r="A76" s="126">
        <v>73</v>
      </c>
      <c r="B76" s="127" t="str">
        <f>IF(Таблица1[[#This Row],[Коротка назва будівлі]]="","",Таблица1[[#This Row],[Коротка назва будівлі]])</f>
        <v/>
      </c>
      <c r="C76" s="127" t="str">
        <f>IF(Таблица1[[#This Row],[Категорія будівлі]]="","",Таблица1[[#This Row],[Категорія будівлі]])</f>
        <v/>
      </c>
      <c r="D76" s="128" t="str">
        <f>IF(Таблица1[[#This Row],[Джерело теплозабезпечення]]="","",Таблица1[[#This Row],[Джерело теплозабезпечення]])</f>
        <v/>
      </c>
      <c r="E76" s="21"/>
      <c r="F7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6" s="128" t="str">
        <f>IF(Таблица2021[[#This Row],[Джерело теплозабезпечення №2]]="","",Таблица2021[[#This Row],[Джерело теплозабезпечення №2]])</f>
        <v/>
      </c>
      <c r="I76" s="21"/>
      <c r="J7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6" s="128" t="str">
        <f>IF(Таблица2021[[#This Row],[Джерело теплозабезпечення №3]]="","",Таблица2021[[#This Row],[Джерело теплозабезпечення №3]])</f>
        <v/>
      </c>
      <c r="M76" s="21"/>
      <c r="N7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6" s="27"/>
      <c r="S7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6" s="72"/>
      <c r="U7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6" s="29"/>
      <c r="W7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7" spans="1:23">
      <c r="A77" s="126">
        <v>74</v>
      </c>
      <c r="B77" s="127" t="str">
        <f>IF(Таблица1[[#This Row],[Коротка назва будівлі]]="","",Таблица1[[#This Row],[Коротка назва будівлі]])</f>
        <v/>
      </c>
      <c r="C77" s="127" t="str">
        <f>IF(Таблица1[[#This Row],[Категорія будівлі]]="","",Таблица1[[#This Row],[Категорія будівлі]])</f>
        <v/>
      </c>
      <c r="D77" s="128" t="str">
        <f>IF(Таблица1[[#This Row],[Джерело теплозабезпечення]]="","",Таблица1[[#This Row],[Джерело теплозабезпечення]])</f>
        <v/>
      </c>
      <c r="E77" s="21"/>
      <c r="F7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7" s="128" t="str">
        <f>IF(Таблица2021[[#This Row],[Джерело теплозабезпечення №2]]="","",Таблица2021[[#This Row],[Джерело теплозабезпечення №2]])</f>
        <v/>
      </c>
      <c r="I77" s="21"/>
      <c r="J7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7" s="128" t="str">
        <f>IF(Таблица2021[[#This Row],[Джерело теплозабезпечення №3]]="","",Таблица2021[[#This Row],[Джерело теплозабезпечення №3]])</f>
        <v/>
      </c>
      <c r="M77" s="21"/>
      <c r="N7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7" s="27"/>
      <c r="S7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7" s="72"/>
      <c r="U7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7" s="29"/>
      <c r="W7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8" spans="1:23">
      <c r="A78" s="126">
        <v>75</v>
      </c>
      <c r="B78" s="127" t="str">
        <f>IF(Таблица1[[#This Row],[Коротка назва будівлі]]="","",Таблица1[[#This Row],[Коротка назва будівлі]])</f>
        <v/>
      </c>
      <c r="C78" s="127" t="str">
        <f>IF(Таблица1[[#This Row],[Категорія будівлі]]="","",Таблица1[[#This Row],[Категорія будівлі]])</f>
        <v/>
      </c>
      <c r="D78" s="128" t="str">
        <f>IF(Таблица1[[#This Row],[Джерело теплозабезпечення]]="","",Таблица1[[#This Row],[Джерело теплозабезпечення]])</f>
        <v/>
      </c>
      <c r="E78" s="21"/>
      <c r="F7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8" s="128" t="str">
        <f>IF(Таблица2021[[#This Row],[Джерело теплозабезпечення №2]]="","",Таблица2021[[#This Row],[Джерело теплозабезпечення №2]])</f>
        <v/>
      </c>
      <c r="I78" s="21"/>
      <c r="J7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8" s="128" t="str">
        <f>IF(Таблица2021[[#This Row],[Джерело теплозабезпечення №3]]="","",Таблица2021[[#This Row],[Джерело теплозабезпечення №3]])</f>
        <v/>
      </c>
      <c r="M78" s="21"/>
      <c r="N7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8" s="27"/>
      <c r="S7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8" s="72"/>
      <c r="U7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8" s="29"/>
      <c r="W7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79" spans="1:23">
      <c r="A79" s="126">
        <v>76</v>
      </c>
      <c r="B79" s="127" t="str">
        <f>IF(Таблица1[[#This Row],[Коротка назва будівлі]]="","",Таблица1[[#This Row],[Коротка назва будівлі]])</f>
        <v/>
      </c>
      <c r="C79" s="127" t="str">
        <f>IF(Таблица1[[#This Row],[Категорія будівлі]]="","",Таблица1[[#This Row],[Категорія будівлі]])</f>
        <v/>
      </c>
      <c r="D79" s="128" t="str">
        <f>IF(Таблица1[[#This Row],[Джерело теплозабезпечення]]="","",Таблица1[[#This Row],[Джерело теплозабезпечення]])</f>
        <v/>
      </c>
      <c r="E79" s="21"/>
      <c r="F7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7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79" s="128" t="str">
        <f>IF(Таблица2021[[#This Row],[Джерело теплозабезпечення №2]]="","",Таблица2021[[#This Row],[Джерело теплозабезпечення №2]])</f>
        <v/>
      </c>
      <c r="I79" s="21"/>
      <c r="J7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7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79" s="128" t="str">
        <f>IF(Таблица2021[[#This Row],[Джерело теплозабезпечення №3]]="","",Таблица2021[[#This Row],[Джерело теплозабезпечення №3]])</f>
        <v/>
      </c>
      <c r="M79" s="21"/>
      <c r="N7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7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7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7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79" s="27"/>
      <c r="S7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79" s="72"/>
      <c r="U7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79" s="29"/>
      <c r="W7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0" spans="1:23">
      <c r="A80" s="126">
        <v>77</v>
      </c>
      <c r="B80" s="127" t="str">
        <f>IF(Таблица1[[#This Row],[Коротка назва будівлі]]="","",Таблица1[[#This Row],[Коротка назва будівлі]])</f>
        <v/>
      </c>
      <c r="C80" s="127" t="str">
        <f>IF(Таблица1[[#This Row],[Категорія будівлі]]="","",Таблица1[[#This Row],[Категорія будівлі]])</f>
        <v/>
      </c>
      <c r="D80" s="128" t="str">
        <f>IF(Таблица1[[#This Row],[Джерело теплозабезпечення]]="","",Таблица1[[#This Row],[Джерело теплозабезпечення]])</f>
        <v/>
      </c>
      <c r="E80" s="21"/>
      <c r="F8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0" s="128" t="str">
        <f>IF(Таблица2021[[#This Row],[Джерело теплозабезпечення №2]]="","",Таблица2021[[#This Row],[Джерело теплозабезпечення №2]])</f>
        <v/>
      </c>
      <c r="I80" s="21"/>
      <c r="J8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0" s="128" t="str">
        <f>IF(Таблица2021[[#This Row],[Джерело теплозабезпечення №3]]="","",Таблица2021[[#This Row],[Джерело теплозабезпечення №3]])</f>
        <v/>
      </c>
      <c r="M80" s="21"/>
      <c r="N8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0" s="27"/>
      <c r="S8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0" s="72"/>
      <c r="U8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0" s="29"/>
      <c r="W8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1" spans="1:23">
      <c r="A81" s="126">
        <v>78</v>
      </c>
      <c r="B81" s="127" t="str">
        <f>IF(Таблица1[[#This Row],[Коротка назва будівлі]]="","",Таблица1[[#This Row],[Коротка назва будівлі]])</f>
        <v/>
      </c>
      <c r="C81" s="127" t="str">
        <f>IF(Таблица1[[#This Row],[Категорія будівлі]]="","",Таблица1[[#This Row],[Категорія будівлі]])</f>
        <v/>
      </c>
      <c r="D81" s="128" t="str">
        <f>IF(Таблица1[[#This Row],[Джерело теплозабезпечення]]="","",Таблица1[[#This Row],[Джерело теплозабезпечення]])</f>
        <v/>
      </c>
      <c r="E81" s="21"/>
      <c r="F8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1" s="128" t="str">
        <f>IF(Таблица2021[[#This Row],[Джерело теплозабезпечення №2]]="","",Таблица2021[[#This Row],[Джерело теплозабезпечення №2]])</f>
        <v/>
      </c>
      <c r="I81" s="21"/>
      <c r="J8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1" s="128" t="str">
        <f>IF(Таблица2021[[#This Row],[Джерело теплозабезпечення №3]]="","",Таблица2021[[#This Row],[Джерело теплозабезпечення №3]])</f>
        <v/>
      </c>
      <c r="M81" s="21"/>
      <c r="N8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1" s="27"/>
      <c r="S8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1" s="72"/>
      <c r="U8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1" s="29"/>
      <c r="W8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2" spans="1:23">
      <c r="A82" s="126">
        <v>79</v>
      </c>
      <c r="B82" s="127" t="str">
        <f>IF(Таблица1[[#This Row],[Коротка назва будівлі]]="","",Таблица1[[#This Row],[Коротка назва будівлі]])</f>
        <v/>
      </c>
      <c r="C82" s="127" t="str">
        <f>IF(Таблица1[[#This Row],[Категорія будівлі]]="","",Таблица1[[#This Row],[Категорія будівлі]])</f>
        <v/>
      </c>
      <c r="D82" s="128" t="str">
        <f>IF(Таблица1[[#This Row],[Джерело теплозабезпечення]]="","",Таблица1[[#This Row],[Джерело теплозабезпечення]])</f>
        <v/>
      </c>
      <c r="E82" s="21"/>
      <c r="F8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2" s="128" t="str">
        <f>IF(Таблица2021[[#This Row],[Джерело теплозабезпечення №2]]="","",Таблица2021[[#This Row],[Джерело теплозабезпечення №2]])</f>
        <v/>
      </c>
      <c r="I82" s="21"/>
      <c r="J8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2" s="128" t="str">
        <f>IF(Таблица2021[[#This Row],[Джерело теплозабезпечення №3]]="","",Таблица2021[[#This Row],[Джерело теплозабезпечення №3]])</f>
        <v/>
      </c>
      <c r="M82" s="21"/>
      <c r="N8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2" s="27"/>
      <c r="S8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2" s="72"/>
      <c r="U8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2" s="29"/>
      <c r="W8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3" spans="1:23">
      <c r="A83" s="126">
        <v>80</v>
      </c>
      <c r="B83" s="127" t="str">
        <f>IF(Таблица1[[#This Row],[Коротка назва будівлі]]="","",Таблица1[[#This Row],[Коротка назва будівлі]])</f>
        <v/>
      </c>
      <c r="C83" s="127" t="str">
        <f>IF(Таблица1[[#This Row],[Категорія будівлі]]="","",Таблица1[[#This Row],[Категорія будівлі]])</f>
        <v/>
      </c>
      <c r="D83" s="128" t="str">
        <f>IF(Таблица1[[#This Row],[Джерело теплозабезпечення]]="","",Таблица1[[#This Row],[Джерело теплозабезпечення]])</f>
        <v/>
      </c>
      <c r="E83" s="21"/>
      <c r="F8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3" s="128" t="str">
        <f>IF(Таблица2021[[#This Row],[Джерело теплозабезпечення №2]]="","",Таблица2021[[#This Row],[Джерело теплозабезпечення №2]])</f>
        <v/>
      </c>
      <c r="I83" s="21"/>
      <c r="J8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3" s="128" t="str">
        <f>IF(Таблица2021[[#This Row],[Джерело теплозабезпечення №3]]="","",Таблица2021[[#This Row],[Джерело теплозабезпечення №3]])</f>
        <v/>
      </c>
      <c r="M83" s="21"/>
      <c r="N8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3" s="27"/>
      <c r="S8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3" s="72"/>
      <c r="U8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3" s="29"/>
      <c r="W8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4" spans="1:23">
      <c r="A84" s="126">
        <v>81</v>
      </c>
      <c r="B84" s="127" t="str">
        <f>IF(Таблица1[[#This Row],[Коротка назва будівлі]]="","",Таблица1[[#This Row],[Коротка назва будівлі]])</f>
        <v/>
      </c>
      <c r="C84" s="127" t="str">
        <f>IF(Таблица1[[#This Row],[Категорія будівлі]]="","",Таблица1[[#This Row],[Категорія будівлі]])</f>
        <v/>
      </c>
      <c r="D84" s="128" t="str">
        <f>IF(Таблица1[[#This Row],[Джерело теплозабезпечення]]="","",Таблица1[[#This Row],[Джерело теплозабезпечення]])</f>
        <v/>
      </c>
      <c r="E84" s="21"/>
      <c r="F8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4" s="128" t="str">
        <f>IF(Таблица2021[[#This Row],[Джерело теплозабезпечення №2]]="","",Таблица2021[[#This Row],[Джерело теплозабезпечення №2]])</f>
        <v/>
      </c>
      <c r="I84" s="21"/>
      <c r="J8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4" s="128" t="str">
        <f>IF(Таблица2021[[#This Row],[Джерело теплозабезпечення №3]]="","",Таблица2021[[#This Row],[Джерело теплозабезпечення №3]])</f>
        <v/>
      </c>
      <c r="M84" s="21"/>
      <c r="N8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4" s="27"/>
      <c r="S8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4" s="72"/>
      <c r="U8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4" s="29"/>
      <c r="W8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5" spans="1:23">
      <c r="A85" s="126">
        <v>82</v>
      </c>
      <c r="B85" s="127" t="str">
        <f>IF(Таблица1[[#This Row],[Коротка назва будівлі]]="","",Таблица1[[#This Row],[Коротка назва будівлі]])</f>
        <v/>
      </c>
      <c r="C85" s="127" t="str">
        <f>IF(Таблица1[[#This Row],[Категорія будівлі]]="","",Таблица1[[#This Row],[Категорія будівлі]])</f>
        <v/>
      </c>
      <c r="D85" s="128" t="str">
        <f>IF(Таблица1[[#This Row],[Джерело теплозабезпечення]]="","",Таблица1[[#This Row],[Джерело теплозабезпечення]])</f>
        <v/>
      </c>
      <c r="E85" s="21"/>
      <c r="F8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5" s="128" t="str">
        <f>IF(Таблица2021[[#This Row],[Джерело теплозабезпечення №2]]="","",Таблица2021[[#This Row],[Джерело теплозабезпечення №2]])</f>
        <v/>
      </c>
      <c r="I85" s="21"/>
      <c r="J8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5" s="128" t="str">
        <f>IF(Таблица2021[[#This Row],[Джерело теплозабезпечення №3]]="","",Таблица2021[[#This Row],[Джерело теплозабезпечення №3]])</f>
        <v/>
      </c>
      <c r="M85" s="21"/>
      <c r="N8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5" s="27"/>
      <c r="S8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5" s="72"/>
      <c r="U8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5" s="29"/>
      <c r="W8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6" spans="1:23">
      <c r="A86" s="126">
        <v>83</v>
      </c>
      <c r="B86" s="127" t="str">
        <f>IF(Таблица1[[#This Row],[Коротка назва будівлі]]="","",Таблица1[[#This Row],[Коротка назва будівлі]])</f>
        <v/>
      </c>
      <c r="C86" s="127" t="str">
        <f>IF(Таблица1[[#This Row],[Категорія будівлі]]="","",Таблица1[[#This Row],[Категорія будівлі]])</f>
        <v/>
      </c>
      <c r="D86" s="128" t="str">
        <f>IF(Таблица1[[#This Row],[Джерело теплозабезпечення]]="","",Таблица1[[#This Row],[Джерело теплозабезпечення]])</f>
        <v/>
      </c>
      <c r="E86" s="21"/>
      <c r="F8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6" s="128" t="str">
        <f>IF(Таблица2021[[#This Row],[Джерело теплозабезпечення №2]]="","",Таблица2021[[#This Row],[Джерело теплозабезпечення №2]])</f>
        <v/>
      </c>
      <c r="I86" s="21"/>
      <c r="J8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6" s="128" t="str">
        <f>IF(Таблица2021[[#This Row],[Джерело теплозабезпечення №3]]="","",Таблица2021[[#This Row],[Джерело теплозабезпечення №3]])</f>
        <v/>
      </c>
      <c r="M86" s="21"/>
      <c r="N8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6" s="27"/>
      <c r="S8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6" s="72"/>
      <c r="U8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6" s="29"/>
      <c r="W8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7" spans="1:23">
      <c r="A87" s="126">
        <v>84</v>
      </c>
      <c r="B87" s="127" t="str">
        <f>IF(Таблица1[[#This Row],[Коротка назва будівлі]]="","",Таблица1[[#This Row],[Коротка назва будівлі]])</f>
        <v/>
      </c>
      <c r="C87" s="127" t="str">
        <f>IF(Таблица1[[#This Row],[Категорія будівлі]]="","",Таблица1[[#This Row],[Категорія будівлі]])</f>
        <v/>
      </c>
      <c r="D87" s="128" t="str">
        <f>IF(Таблица1[[#This Row],[Джерело теплозабезпечення]]="","",Таблица1[[#This Row],[Джерело теплозабезпечення]])</f>
        <v/>
      </c>
      <c r="E87" s="21"/>
      <c r="F8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7" s="128" t="str">
        <f>IF(Таблица2021[[#This Row],[Джерело теплозабезпечення №2]]="","",Таблица2021[[#This Row],[Джерело теплозабезпечення №2]])</f>
        <v/>
      </c>
      <c r="I87" s="21"/>
      <c r="J8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7" s="128" t="str">
        <f>IF(Таблица2021[[#This Row],[Джерело теплозабезпечення №3]]="","",Таблица2021[[#This Row],[Джерело теплозабезпечення №3]])</f>
        <v/>
      </c>
      <c r="M87" s="21"/>
      <c r="N8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7" s="27"/>
      <c r="S8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7" s="72"/>
      <c r="U8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7" s="29"/>
      <c r="W8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8" spans="1:23">
      <c r="A88" s="126">
        <v>85</v>
      </c>
      <c r="B88" s="127" t="str">
        <f>IF(Таблица1[[#This Row],[Коротка назва будівлі]]="","",Таблица1[[#This Row],[Коротка назва будівлі]])</f>
        <v/>
      </c>
      <c r="C88" s="127" t="str">
        <f>IF(Таблица1[[#This Row],[Категорія будівлі]]="","",Таблица1[[#This Row],[Категорія будівлі]])</f>
        <v/>
      </c>
      <c r="D88" s="128" t="str">
        <f>IF(Таблица1[[#This Row],[Джерело теплозабезпечення]]="","",Таблица1[[#This Row],[Джерело теплозабезпечення]])</f>
        <v/>
      </c>
      <c r="E88" s="21"/>
      <c r="F8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8" s="128" t="str">
        <f>IF(Таблица2021[[#This Row],[Джерело теплозабезпечення №2]]="","",Таблица2021[[#This Row],[Джерело теплозабезпечення №2]])</f>
        <v/>
      </c>
      <c r="I88" s="21"/>
      <c r="J8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8" s="128" t="str">
        <f>IF(Таблица2021[[#This Row],[Джерело теплозабезпечення №3]]="","",Таблица2021[[#This Row],[Джерело теплозабезпечення №3]])</f>
        <v/>
      </c>
      <c r="M88" s="21"/>
      <c r="N8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8" s="27"/>
      <c r="S8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8" s="72"/>
      <c r="U8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8" s="29"/>
      <c r="W8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89" spans="1:23">
      <c r="A89" s="126">
        <v>86</v>
      </c>
      <c r="B89" s="127" t="str">
        <f>IF(Таблица1[[#This Row],[Коротка назва будівлі]]="","",Таблица1[[#This Row],[Коротка назва будівлі]])</f>
        <v/>
      </c>
      <c r="C89" s="127" t="str">
        <f>IF(Таблица1[[#This Row],[Категорія будівлі]]="","",Таблица1[[#This Row],[Категорія будівлі]])</f>
        <v/>
      </c>
      <c r="D89" s="128" t="str">
        <f>IF(Таблица1[[#This Row],[Джерело теплозабезпечення]]="","",Таблица1[[#This Row],[Джерело теплозабезпечення]])</f>
        <v/>
      </c>
      <c r="E89" s="21"/>
      <c r="F8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8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89" s="128" t="str">
        <f>IF(Таблица2021[[#This Row],[Джерело теплозабезпечення №2]]="","",Таблица2021[[#This Row],[Джерело теплозабезпечення №2]])</f>
        <v/>
      </c>
      <c r="I89" s="21"/>
      <c r="J8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8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89" s="128" t="str">
        <f>IF(Таблица2021[[#This Row],[Джерело теплозабезпечення №3]]="","",Таблица2021[[#This Row],[Джерело теплозабезпечення №3]])</f>
        <v/>
      </c>
      <c r="M89" s="21"/>
      <c r="N8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8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8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8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89" s="27"/>
      <c r="S8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89" s="72"/>
      <c r="U8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89" s="29"/>
      <c r="W8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0" spans="1:23">
      <c r="A90" s="126">
        <v>87</v>
      </c>
      <c r="B90" s="127" t="str">
        <f>IF(Таблица1[[#This Row],[Коротка назва будівлі]]="","",Таблица1[[#This Row],[Коротка назва будівлі]])</f>
        <v/>
      </c>
      <c r="C90" s="127" t="str">
        <f>IF(Таблица1[[#This Row],[Категорія будівлі]]="","",Таблица1[[#This Row],[Категорія будівлі]])</f>
        <v/>
      </c>
      <c r="D90" s="128" t="str">
        <f>IF(Таблица1[[#This Row],[Джерело теплозабезпечення]]="","",Таблица1[[#This Row],[Джерело теплозабезпечення]])</f>
        <v/>
      </c>
      <c r="E90" s="21"/>
      <c r="F9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0" s="128" t="str">
        <f>IF(Таблица2021[[#This Row],[Джерело теплозабезпечення №2]]="","",Таблица2021[[#This Row],[Джерело теплозабезпечення №2]])</f>
        <v/>
      </c>
      <c r="I90" s="21"/>
      <c r="J9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0" s="128" t="str">
        <f>IF(Таблица2021[[#This Row],[Джерело теплозабезпечення №3]]="","",Таблица2021[[#This Row],[Джерело теплозабезпечення №3]])</f>
        <v/>
      </c>
      <c r="M90" s="21"/>
      <c r="N9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0" s="27"/>
      <c r="S9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0" s="72"/>
      <c r="U9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0" s="29"/>
      <c r="W9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1" spans="1:23">
      <c r="A91" s="126">
        <v>88</v>
      </c>
      <c r="B91" s="127" t="str">
        <f>IF(Таблица1[[#This Row],[Коротка назва будівлі]]="","",Таблица1[[#This Row],[Коротка назва будівлі]])</f>
        <v/>
      </c>
      <c r="C91" s="127" t="str">
        <f>IF(Таблица1[[#This Row],[Категорія будівлі]]="","",Таблица1[[#This Row],[Категорія будівлі]])</f>
        <v/>
      </c>
      <c r="D91" s="128" t="str">
        <f>IF(Таблица1[[#This Row],[Джерело теплозабезпечення]]="","",Таблица1[[#This Row],[Джерело теплозабезпечення]])</f>
        <v/>
      </c>
      <c r="E91" s="21"/>
      <c r="F9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1" s="128" t="str">
        <f>IF(Таблица2021[[#This Row],[Джерело теплозабезпечення №2]]="","",Таблица2021[[#This Row],[Джерело теплозабезпечення №2]])</f>
        <v/>
      </c>
      <c r="I91" s="21"/>
      <c r="J9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1" s="128" t="str">
        <f>IF(Таблица2021[[#This Row],[Джерело теплозабезпечення №3]]="","",Таблица2021[[#This Row],[Джерело теплозабезпечення №3]])</f>
        <v/>
      </c>
      <c r="M91" s="21"/>
      <c r="N9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1" s="27"/>
      <c r="S9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1" s="72"/>
      <c r="U9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1" s="29"/>
      <c r="W9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2" spans="1:23">
      <c r="A92" s="126">
        <v>89</v>
      </c>
      <c r="B92" s="127" t="str">
        <f>IF(Таблица1[[#This Row],[Коротка назва будівлі]]="","",Таблица1[[#This Row],[Коротка назва будівлі]])</f>
        <v/>
      </c>
      <c r="C92" s="127" t="str">
        <f>IF(Таблица1[[#This Row],[Категорія будівлі]]="","",Таблица1[[#This Row],[Категорія будівлі]])</f>
        <v/>
      </c>
      <c r="D92" s="128" t="str">
        <f>IF(Таблица1[[#This Row],[Джерело теплозабезпечення]]="","",Таблица1[[#This Row],[Джерело теплозабезпечення]])</f>
        <v/>
      </c>
      <c r="E92" s="21"/>
      <c r="F9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2" s="128" t="str">
        <f>IF(Таблица2021[[#This Row],[Джерело теплозабезпечення №2]]="","",Таблица2021[[#This Row],[Джерело теплозабезпечення №2]])</f>
        <v/>
      </c>
      <c r="I92" s="21"/>
      <c r="J9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2" s="128" t="str">
        <f>IF(Таблица2021[[#This Row],[Джерело теплозабезпечення №3]]="","",Таблица2021[[#This Row],[Джерело теплозабезпечення №3]])</f>
        <v/>
      </c>
      <c r="M92" s="21"/>
      <c r="N9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2" s="27"/>
      <c r="S9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2" s="72"/>
      <c r="U9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2" s="29"/>
      <c r="W9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3" spans="1:23">
      <c r="A93" s="126">
        <v>90</v>
      </c>
      <c r="B93" s="127" t="str">
        <f>IF(Таблица1[[#This Row],[Коротка назва будівлі]]="","",Таблица1[[#This Row],[Коротка назва будівлі]])</f>
        <v/>
      </c>
      <c r="C93" s="127" t="str">
        <f>IF(Таблица1[[#This Row],[Категорія будівлі]]="","",Таблица1[[#This Row],[Категорія будівлі]])</f>
        <v/>
      </c>
      <c r="D93" s="128" t="str">
        <f>IF(Таблица1[[#This Row],[Джерело теплозабезпечення]]="","",Таблица1[[#This Row],[Джерело теплозабезпечення]])</f>
        <v/>
      </c>
      <c r="E93" s="21"/>
      <c r="F9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3" s="128" t="str">
        <f>IF(Таблица2021[[#This Row],[Джерело теплозабезпечення №2]]="","",Таблица2021[[#This Row],[Джерело теплозабезпечення №2]])</f>
        <v/>
      </c>
      <c r="I93" s="21"/>
      <c r="J9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3" s="128" t="str">
        <f>IF(Таблица2021[[#This Row],[Джерело теплозабезпечення №3]]="","",Таблица2021[[#This Row],[Джерело теплозабезпечення №3]])</f>
        <v/>
      </c>
      <c r="M93" s="21"/>
      <c r="N9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3" s="27"/>
      <c r="S9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3" s="72"/>
      <c r="U9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3" s="29"/>
      <c r="W9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4" spans="1:23">
      <c r="A94" s="126">
        <v>91</v>
      </c>
      <c r="B94" s="127" t="str">
        <f>IF(Таблица1[[#This Row],[Коротка назва будівлі]]="","",Таблица1[[#This Row],[Коротка назва будівлі]])</f>
        <v/>
      </c>
      <c r="C94" s="127" t="str">
        <f>IF(Таблица1[[#This Row],[Категорія будівлі]]="","",Таблица1[[#This Row],[Категорія будівлі]])</f>
        <v/>
      </c>
      <c r="D94" s="128" t="str">
        <f>IF(Таблица1[[#This Row],[Джерело теплозабезпечення]]="","",Таблица1[[#This Row],[Джерело теплозабезпечення]])</f>
        <v/>
      </c>
      <c r="E94" s="21"/>
      <c r="F9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4" s="128" t="str">
        <f>IF(Таблица2021[[#This Row],[Джерело теплозабезпечення №2]]="","",Таблица2021[[#This Row],[Джерело теплозабезпечення №2]])</f>
        <v/>
      </c>
      <c r="I94" s="21"/>
      <c r="J9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4" s="128" t="str">
        <f>IF(Таблица2021[[#This Row],[Джерело теплозабезпечення №3]]="","",Таблица2021[[#This Row],[Джерело теплозабезпечення №3]])</f>
        <v/>
      </c>
      <c r="M94" s="21"/>
      <c r="N9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4" s="27"/>
      <c r="S9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4" s="72"/>
      <c r="U9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4" s="29"/>
      <c r="W9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5" spans="1:23">
      <c r="A95" s="126">
        <v>92</v>
      </c>
      <c r="B95" s="127" t="str">
        <f>IF(Таблица1[[#This Row],[Коротка назва будівлі]]="","",Таблица1[[#This Row],[Коротка назва будівлі]])</f>
        <v/>
      </c>
      <c r="C95" s="127" t="str">
        <f>IF(Таблица1[[#This Row],[Категорія будівлі]]="","",Таблица1[[#This Row],[Категорія будівлі]])</f>
        <v/>
      </c>
      <c r="D95" s="128" t="str">
        <f>IF(Таблица1[[#This Row],[Джерело теплозабезпечення]]="","",Таблица1[[#This Row],[Джерело теплозабезпечення]])</f>
        <v/>
      </c>
      <c r="E95" s="21"/>
      <c r="F9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5" s="128" t="str">
        <f>IF(Таблица2021[[#This Row],[Джерело теплозабезпечення №2]]="","",Таблица2021[[#This Row],[Джерело теплозабезпечення №2]])</f>
        <v/>
      </c>
      <c r="I95" s="21"/>
      <c r="J9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5" s="128" t="str">
        <f>IF(Таблица2021[[#This Row],[Джерело теплозабезпечення №3]]="","",Таблица2021[[#This Row],[Джерело теплозабезпечення №3]])</f>
        <v/>
      </c>
      <c r="M95" s="21"/>
      <c r="N9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5" s="27"/>
      <c r="S9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5" s="72"/>
      <c r="U9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5" s="29"/>
      <c r="W9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6" spans="1:23">
      <c r="A96" s="126">
        <v>93</v>
      </c>
      <c r="B96" s="127" t="str">
        <f>IF(Таблица1[[#This Row],[Коротка назва будівлі]]="","",Таблица1[[#This Row],[Коротка назва будівлі]])</f>
        <v/>
      </c>
      <c r="C96" s="127" t="str">
        <f>IF(Таблица1[[#This Row],[Категорія будівлі]]="","",Таблица1[[#This Row],[Категорія будівлі]])</f>
        <v/>
      </c>
      <c r="D96" s="128" t="str">
        <f>IF(Таблица1[[#This Row],[Джерело теплозабезпечення]]="","",Таблица1[[#This Row],[Джерело теплозабезпечення]])</f>
        <v/>
      </c>
      <c r="E96" s="21"/>
      <c r="F9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6" s="128" t="str">
        <f>IF(Таблица2021[[#This Row],[Джерело теплозабезпечення №2]]="","",Таблица2021[[#This Row],[Джерело теплозабезпечення №2]])</f>
        <v/>
      </c>
      <c r="I96" s="21"/>
      <c r="J9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6" s="128" t="str">
        <f>IF(Таблица2021[[#This Row],[Джерело теплозабезпечення №3]]="","",Таблица2021[[#This Row],[Джерело теплозабезпечення №3]])</f>
        <v/>
      </c>
      <c r="M96" s="21"/>
      <c r="N9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6" s="27"/>
      <c r="S9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6" s="72"/>
      <c r="U9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6" s="29"/>
      <c r="W9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7" spans="1:23">
      <c r="A97" s="126">
        <v>94</v>
      </c>
      <c r="B97" s="127" t="str">
        <f>IF(Таблица1[[#This Row],[Коротка назва будівлі]]="","",Таблица1[[#This Row],[Коротка назва будівлі]])</f>
        <v/>
      </c>
      <c r="C97" s="127" t="str">
        <f>IF(Таблица1[[#This Row],[Категорія будівлі]]="","",Таблица1[[#This Row],[Категорія будівлі]])</f>
        <v/>
      </c>
      <c r="D97" s="128" t="str">
        <f>IF(Таблица1[[#This Row],[Джерело теплозабезпечення]]="","",Таблица1[[#This Row],[Джерело теплозабезпечення]])</f>
        <v/>
      </c>
      <c r="E97" s="21"/>
      <c r="F9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7" s="128" t="str">
        <f>IF(Таблица2021[[#This Row],[Джерело теплозабезпечення №2]]="","",Таблица2021[[#This Row],[Джерело теплозабезпечення №2]])</f>
        <v/>
      </c>
      <c r="I97" s="21"/>
      <c r="J9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7" s="128" t="str">
        <f>IF(Таблица2021[[#This Row],[Джерело теплозабезпечення №3]]="","",Таблица2021[[#This Row],[Джерело теплозабезпечення №3]])</f>
        <v/>
      </c>
      <c r="M97" s="21"/>
      <c r="N9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7" s="27"/>
      <c r="S9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7" s="72"/>
      <c r="U9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7" s="29"/>
      <c r="W9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8" spans="1:23">
      <c r="A98" s="126">
        <v>95</v>
      </c>
      <c r="B98" s="127" t="str">
        <f>IF(Таблица1[[#This Row],[Коротка назва будівлі]]="","",Таблица1[[#This Row],[Коротка назва будівлі]])</f>
        <v/>
      </c>
      <c r="C98" s="127" t="str">
        <f>IF(Таблица1[[#This Row],[Категорія будівлі]]="","",Таблица1[[#This Row],[Категорія будівлі]])</f>
        <v/>
      </c>
      <c r="D98" s="128" t="str">
        <f>IF(Таблица1[[#This Row],[Джерело теплозабезпечення]]="","",Таблица1[[#This Row],[Джерело теплозабезпечення]])</f>
        <v/>
      </c>
      <c r="E98" s="21"/>
      <c r="F9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8" s="128" t="str">
        <f>IF(Таблица2021[[#This Row],[Джерело теплозабезпечення №2]]="","",Таблица2021[[#This Row],[Джерело теплозабезпечення №2]])</f>
        <v/>
      </c>
      <c r="I98" s="21"/>
      <c r="J9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8" s="128" t="str">
        <f>IF(Таблица2021[[#This Row],[Джерело теплозабезпечення №3]]="","",Таблица2021[[#This Row],[Джерело теплозабезпечення №3]])</f>
        <v/>
      </c>
      <c r="M98" s="21"/>
      <c r="N9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8" s="27"/>
      <c r="S9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8" s="72"/>
      <c r="U9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8" s="29"/>
      <c r="W9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99" spans="1:23">
      <c r="A99" s="126">
        <v>96</v>
      </c>
      <c r="B99" s="127" t="str">
        <f>IF(Таблица1[[#This Row],[Коротка назва будівлі]]="","",Таблица1[[#This Row],[Коротка назва будівлі]])</f>
        <v/>
      </c>
      <c r="C99" s="127" t="str">
        <f>IF(Таблица1[[#This Row],[Категорія будівлі]]="","",Таблица1[[#This Row],[Категорія будівлі]])</f>
        <v/>
      </c>
      <c r="D99" s="128" t="str">
        <f>IF(Таблица1[[#This Row],[Джерело теплозабезпечення]]="","",Таблица1[[#This Row],[Джерело теплозабезпечення]])</f>
        <v/>
      </c>
      <c r="E99" s="21"/>
      <c r="F9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9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99" s="128" t="str">
        <f>IF(Таблица2021[[#This Row],[Джерело теплозабезпечення №2]]="","",Таблица2021[[#This Row],[Джерело теплозабезпечення №2]])</f>
        <v/>
      </c>
      <c r="I99" s="21"/>
      <c r="J9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9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99" s="128" t="str">
        <f>IF(Таблица2021[[#This Row],[Джерело теплозабезпечення №3]]="","",Таблица2021[[#This Row],[Джерело теплозабезпечення №3]])</f>
        <v/>
      </c>
      <c r="M99" s="21"/>
      <c r="N9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9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9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9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99" s="27"/>
      <c r="S9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99" s="72"/>
      <c r="U9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99" s="29"/>
      <c r="W9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0" spans="1:23">
      <c r="A100" s="126">
        <v>97</v>
      </c>
      <c r="B100" s="127" t="str">
        <f>IF(Таблица1[[#This Row],[Коротка назва будівлі]]="","",Таблица1[[#This Row],[Коротка назва будівлі]])</f>
        <v/>
      </c>
      <c r="C100" s="127" t="str">
        <f>IF(Таблица1[[#This Row],[Категорія будівлі]]="","",Таблица1[[#This Row],[Категорія будівлі]])</f>
        <v/>
      </c>
      <c r="D100" s="128" t="str">
        <f>IF(Таблица1[[#This Row],[Джерело теплозабезпечення]]="","",Таблица1[[#This Row],[Джерело теплозабезпечення]])</f>
        <v/>
      </c>
      <c r="E100" s="21"/>
      <c r="F10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0" s="128" t="str">
        <f>IF(Таблица2021[[#This Row],[Джерело теплозабезпечення №2]]="","",Таблица2021[[#This Row],[Джерело теплозабезпечення №2]])</f>
        <v/>
      </c>
      <c r="I100" s="21"/>
      <c r="J10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0" s="128" t="str">
        <f>IF(Таблица2021[[#This Row],[Джерело теплозабезпечення №3]]="","",Таблица2021[[#This Row],[Джерело теплозабезпечення №3]])</f>
        <v/>
      </c>
      <c r="M100" s="21"/>
      <c r="N10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0" s="27"/>
      <c r="S10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0" s="72"/>
      <c r="U10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0" s="29"/>
      <c r="W10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1" spans="1:23">
      <c r="A101" s="126">
        <v>98</v>
      </c>
      <c r="B101" s="127" t="str">
        <f>IF(Таблица1[[#This Row],[Коротка назва будівлі]]="","",Таблица1[[#This Row],[Коротка назва будівлі]])</f>
        <v/>
      </c>
      <c r="C101" s="127" t="str">
        <f>IF(Таблица1[[#This Row],[Категорія будівлі]]="","",Таблица1[[#This Row],[Категорія будівлі]])</f>
        <v/>
      </c>
      <c r="D101" s="128" t="str">
        <f>IF(Таблица1[[#This Row],[Джерело теплозабезпечення]]="","",Таблица1[[#This Row],[Джерело теплозабезпечення]])</f>
        <v/>
      </c>
      <c r="E101" s="21"/>
      <c r="F10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1" s="128" t="str">
        <f>IF(Таблица2021[[#This Row],[Джерело теплозабезпечення №2]]="","",Таблица2021[[#This Row],[Джерело теплозабезпечення №2]])</f>
        <v/>
      </c>
      <c r="I101" s="21"/>
      <c r="J10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1" s="128" t="str">
        <f>IF(Таблица2021[[#This Row],[Джерело теплозабезпечення №3]]="","",Таблица2021[[#This Row],[Джерело теплозабезпечення №3]])</f>
        <v/>
      </c>
      <c r="M101" s="21"/>
      <c r="N10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1" s="27"/>
      <c r="S10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1" s="72"/>
      <c r="U10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1" s="29"/>
      <c r="W10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2" spans="1:23">
      <c r="A102" s="126">
        <v>99</v>
      </c>
      <c r="B102" s="127" t="str">
        <f>IF(Таблица1[[#This Row],[Коротка назва будівлі]]="","",Таблица1[[#This Row],[Коротка назва будівлі]])</f>
        <v/>
      </c>
      <c r="C102" s="127" t="str">
        <f>IF(Таблица1[[#This Row],[Категорія будівлі]]="","",Таблица1[[#This Row],[Категорія будівлі]])</f>
        <v/>
      </c>
      <c r="D102" s="128" t="str">
        <f>IF(Таблица1[[#This Row],[Джерело теплозабезпечення]]="","",Таблица1[[#This Row],[Джерело теплозабезпечення]])</f>
        <v/>
      </c>
      <c r="E102" s="21"/>
      <c r="F10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2" s="128" t="str">
        <f>IF(Таблица2021[[#This Row],[Джерело теплозабезпечення №2]]="","",Таблица2021[[#This Row],[Джерело теплозабезпечення №2]])</f>
        <v/>
      </c>
      <c r="I102" s="21"/>
      <c r="J10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2" s="128" t="str">
        <f>IF(Таблица2021[[#This Row],[Джерело теплозабезпечення №3]]="","",Таблица2021[[#This Row],[Джерело теплозабезпечення №3]])</f>
        <v/>
      </c>
      <c r="M102" s="21"/>
      <c r="N10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2" s="27"/>
      <c r="S10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2" s="72"/>
      <c r="U10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2" s="29"/>
      <c r="W10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3" spans="1:23">
      <c r="A103" s="126">
        <v>100</v>
      </c>
      <c r="B103" s="127" t="str">
        <f>IF(Таблица1[[#This Row],[Коротка назва будівлі]]="","",Таблица1[[#This Row],[Коротка назва будівлі]])</f>
        <v/>
      </c>
      <c r="C103" s="127" t="str">
        <f>IF(Таблица1[[#This Row],[Категорія будівлі]]="","",Таблица1[[#This Row],[Категорія будівлі]])</f>
        <v/>
      </c>
      <c r="D103" s="128" t="str">
        <f>IF(Таблица1[[#This Row],[Джерело теплозабезпечення]]="","",Таблица1[[#This Row],[Джерело теплозабезпечення]])</f>
        <v/>
      </c>
      <c r="E103" s="21"/>
      <c r="F10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3" s="128" t="str">
        <f>IF(Таблица2021[[#This Row],[Джерело теплозабезпечення №2]]="","",Таблица2021[[#This Row],[Джерело теплозабезпечення №2]])</f>
        <v/>
      </c>
      <c r="I103" s="21"/>
      <c r="J10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3" s="128" t="str">
        <f>IF(Таблица2021[[#This Row],[Джерело теплозабезпечення №3]]="","",Таблица2021[[#This Row],[Джерело теплозабезпечення №3]])</f>
        <v/>
      </c>
      <c r="M103" s="21"/>
      <c r="N10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3" s="27"/>
      <c r="S10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3" s="72"/>
      <c r="U10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3" s="29"/>
      <c r="W10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4" spans="1:23">
      <c r="A104" s="126">
        <v>101</v>
      </c>
      <c r="B104" s="127" t="str">
        <f>IF(Таблица1[[#This Row],[Коротка назва будівлі]]="","",Таблица1[[#This Row],[Коротка назва будівлі]])</f>
        <v/>
      </c>
      <c r="C104" s="127" t="str">
        <f>IF(Таблица1[[#This Row],[Категорія будівлі]]="","",Таблица1[[#This Row],[Категорія будівлі]])</f>
        <v/>
      </c>
      <c r="D104" s="128" t="str">
        <f>IF(Таблица1[[#This Row],[Джерело теплозабезпечення]]="","",Таблица1[[#This Row],[Джерело теплозабезпечення]])</f>
        <v/>
      </c>
      <c r="E104" s="21"/>
      <c r="F10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4" s="128" t="str">
        <f>IF(Таблица2021[[#This Row],[Джерело теплозабезпечення №2]]="","",Таблица2021[[#This Row],[Джерело теплозабезпечення №2]])</f>
        <v/>
      </c>
      <c r="I104" s="21"/>
      <c r="J10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4" s="128" t="str">
        <f>IF(Таблица2021[[#This Row],[Джерело теплозабезпечення №3]]="","",Таблица2021[[#This Row],[Джерело теплозабезпечення №3]])</f>
        <v/>
      </c>
      <c r="M104" s="21"/>
      <c r="N10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4" s="27"/>
      <c r="S10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4" s="72"/>
      <c r="U10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4" s="29"/>
      <c r="W10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5" spans="1:23">
      <c r="A105" s="126">
        <v>102</v>
      </c>
      <c r="B105" s="127" t="str">
        <f>IF(Таблица1[[#This Row],[Коротка назва будівлі]]="","",Таблица1[[#This Row],[Коротка назва будівлі]])</f>
        <v/>
      </c>
      <c r="C105" s="127" t="str">
        <f>IF(Таблица1[[#This Row],[Категорія будівлі]]="","",Таблица1[[#This Row],[Категорія будівлі]])</f>
        <v/>
      </c>
      <c r="D105" s="128" t="str">
        <f>IF(Таблица1[[#This Row],[Джерело теплозабезпечення]]="","",Таблица1[[#This Row],[Джерело теплозабезпечення]])</f>
        <v/>
      </c>
      <c r="E105" s="21"/>
      <c r="F10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5" s="128" t="str">
        <f>IF(Таблица2021[[#This Row],[Джерело теплозабезпечення №2]]="","",Таблица2021[[#This Row],[Джерело теплозабезпечення №2]])</f>
        <v/>
      </c>
      <c r="I105" s="21"/>
      <c r="J10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5" s="128" t="str">
        <f>IF(Таблица2021[[#This Row],[Джерело теплозабезпечення №3]]="","",Таблица2021[[#This Row],[Джерело теплозабезпечення №3]])</f>
        <v/>
      </c>
      <c r="M105" s="21"/>
      <c r="N10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5" s="27"/>
      <c r="S10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5" s="72"/>
      <c r="U10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5" s="29"/>
      <c r="W10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6" spans="1:23">
      <c r="A106" s="126">
        <v>103</v>
      </c>
      <c r="B106" s="127" t="str">
        <f>IF(Таблица1[[#This Row],[Коротка назва будівлі]]="","",Таблица1[[#This Row],[Коротка назва будівлі]])</f>
        <v/>
      </c>
      <c r="C106" s="127" t="str">
        <f>IF(Таблица1[[#This Row],[Категорія будівлі]]="","",Таблица1[[#This Row],[Категорія будівлі]])</f>
        <v/>
      </c>
      <c r="D106" s="128" t="str">
        <f>IF(Таблица1[[#This Row],[Джерело теплозабезпечення]]="","",Таблица1[[#This Row],[Джерело теплозабезпечення]])</f>
        <v/>
      </c>
      <c r="E106" s="21"/>
      <c r="F10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6" s="128" t="str">
        <f>IF(Таблица2021[[#This Row],[Джерело теплозабезпечення №2]]="","",Таблица2021[[#This Row],[Джерело теплозабезпечення №2]])</f>
        <v/>
      </c>
      <c r="I106" s="21"/>
      <c r="J10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6" s="128" t="str">
        <f>IF(Таблица2021[[#This Row],[Джерело теплозабезпечення №3]]="","",Таблица2021[[#This Row],[Джерело теплозабезпечення №3]])</f>
        <v/>
      </c>
      <c r="M106" s="21"/>
      <c r="N10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6" s="27"/>
      <c r="S10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6" s="72"/>
      <c r="U10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6" s="29"/>
      <c r="W10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7" spans="1:23">
      <c r="A107" s="126">
        <v>104</v>
      </c>
      <c r="B107" s="127" t="str">
        <f>IF(Таблица1[[#This Row],[Коротка назва будівлі]]="","",Таблица1[[#This Row],[Коротка назва будівлі]])</f>
        <v/>
      </c>
      <c r="C107" s="127" t="str">
        <f>IF(Таблица1[[#This Row],[Категорія будівлі]]="","",Таблица1[[#This Row],[Категорія будівлі]])</f>
        <v/>
      </c>
      <c r="D107" s="128" t="str">
        <f>IF(Таблица1[[#This Row],[Джерело теплозабезпечення]]="","",Таблица1[[#This Row],[Джерело теплозабезпечення]])</f>
        <v/>
      </c>
      <c r="E107" s="21"/>
      <c r="F10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7" s="128" t="str">
        <f>IF(Таблица2021[[#This Row],[Джерело теплозабезпечення №2]]="","",Таблица2021[[#This Row],[Джерело теплозабезпечення №2]])</f>
        <v/>
      </c>
      <c r="I107" s="21"/>
      <c r="J10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7" s="128" t="str">
        <f>IF(Таблица2021[[#This Row],[Джерело теплозабезпечення №3]]="","",Таблица2021[[#This Row],[Джерело теплозабезпечення №3]])</f>
        <v/>
      </c>
      <c r="M107" s="21"/>
      <c r="N10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7" s="27"/>
      <c r="S10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7" s="72"/>
      <c r="U10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7" s="29"/>
      <c r="W10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8" spans="1:23">
      <c r="A108" s="126">
        <v>105</v>
      </c>
      <c r="B108" s="127" t="str">
        <f>IF(Таблица1[[#This Row],[Коротка назва будівлі]]="","",Таблица1[[#This Row],[Коротка назва будівлі]])</f>
        <v/>
      </c>
      <c r="C108" s="127" t="str">
        <f>IF(Таблица1[[#This Row],[Категорія будівлі]]="","",Таблица1[[#This Row],[Категорія будівлі]])</f>
        <v/>
      </c>
      <c r="D108" s="128" t="str">
        <f>IF(Таблица1[[#This Row],[Джерело теплозабезпечення]]="","",Таблица1[[#This Row],[Джерело теплозабезпечення]])</f>
        <v/>
      </c>
      <c r="E108" s="21"/>
      <c r="F10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8" s="128" t="str">
        <f>IF(Таблица2021[[#This Row],[Джерело теплозабезпечення №2]]="","",Таблица2021[[#This Row],[Джерело теплозабезпечення №2]])</f>
        <v/>
      </c>
      <c r="I108" s="21"/>
      <c r="J10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8" s="128" t="str">
        <f>IF(Таблица2021[[#This Row],[Джерело теплозабезпечення №3]]="","",Таблица2021[[#This Row],[Джерело теплозабезпечення №3]])</f>
        <v/>
      </c>
      <c r="M108" s="21"/>
      <c r="N10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8" s="27"/>
      <c r="S10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8" s="72"/>
      <c r="U10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8" s="29"/>
      <c r="W10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09" spans="1:23">
      <c r="A109" s="126">
        <v>106</v>
      </c>
      <c r="B109" s="127" t="str">
        <f>IF(Таблица1[[#This Row],[Коротка назва будівлі]]="","",Таблица1[[#This Row],[Коротка назва будівлі]])</f>
        <v/>
      </c>
      <c r="C109" s="127" t="str">
        <f>IF(Таблица1[[#This Row],[Категорія будівлі]]="","",Таблица1[[#This Row],[Категорія будівлі]])</f>
        <v/>
      </c>
      <c r="D109" s="128" t="str">
        <f>IF(Таблица1[[#This Row],[Джерело теплозабезпечення]]="","",Таблица1[[#This Row],[Джерело теплозабезпечення]])</f>
        <v/>
      </c>
      <c r="E109" s="21"/>
      <c r="F10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0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09" s="128" t="str">
        <f>IF(Таблица2021[[#This Row],[Джерело теплозабезпечення №2]]="","",Таблица2021[[#This Row],[Джерело теплозабезпечення №2]])</f>
        <v/>
      </c>
      <c r="I109" s="21"/>
      <c r="J10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0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09" s="128" t="str">
        <f>IF(Таблица2021[[#This Row],[Джерело теплозабезпечення №3]]="","",Таблица2021[[#This Row],[Джерело теплозабезпечення №3]])</f>
        <v/>
      </c>
      <c r="M109" s="21"/>
      <c r="N10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0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0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0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09" s="27"/>
      <c r="S10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09" s="72"/>
      <c r="U10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09" s="29"/>
      <c r="W10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0" spans="1:23">
      <c r="A110" s="126">
        <v>107</v>
      </c>
      <c r="B110" s="127" t="str">
        <f>IF(Таблица1[[#This Row],[Коротка назва будівлі]]="","",Таблица1[[#This Row],[Коротка назва будівлі]])</f>
        <v/>
      </c>
      <c r="C110" s="127" t="str">
        <f>IF(Таблица1[[#This Row],[Категорія будівлі]]="","",Таблица1[[#This Row],[Категорія будівлі]])</f>
        <v/>
      </c>
      <c r="D110" s="128" t="str">
        <f>IF(Таблица1[[#This Row],[Джерело теплозабезпечення]]="","",Таблица1[[#This Row],[Джерело теплозабезпечення]])</f>
        <v/>
      </c>
      <c r="E110" s="21"/>
      <c r="F11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0" s="128" t="str">
        <f>IF(Таблица2021[[#This Row],[Джерело теплозабезпечення №2]]="","",Таблица2021[[#This Row],[Джерело теплозабезпечення №2]])</f>
        <v/>
      </c>
      <c r="I110" s="21"/>
      <c r="J11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0" s="128" t="str">
        <f>IF(Таблица2021[[#This Row],[Джерело теплозабезпечення №3]]="","",Таблица2021[[#This Row],[Джерело теплозабезпечення №3]])</f>
        <v/>
      </c>
      <c r="M110" s="21"/>
      <c r="N11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0" s="27"/>
      <c r="S11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0" s="72"/>
      <c r="U11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0" s="29"/>
      <c r="W11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1" spans="1:23">
      <c r="A111" s="126">
        <v>108</v>
      </c>
      <c r="B111" s="127" t="str">
        <f>IF(Таблица1[[#This Row],[Коротка назва будівлі]]="","",Таблица1[[#This Row],[Коротка назва будівлі]])</f>
        <v/>
      </c>
      <c r="C111" s="127" t="str">
        <f>IF(Таблица1[[#This Row],[Категорія будівлі]]="","",Таблица1[[#This Row],[Категорія будівлі]])</f>
        <v/>
      </c>
      <c r="D111" s="128" t="str">
        <f>IF(Таблица1[[#This Row],[Джерело теплозабезпечення]]="","",Таблица1[[#This Row],[Джерело теплозабезпечення]])</f>
        <v/>
      </c>
      <c r="E111" s="21"/>
      <c r="F11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1" s="128" t="str">
        <f>IF(Таблица2021[[#This Row],[Джерело теплозабезпечення №2]]="","",Таблица2021[[#This Row],[Джерело теплозабезпечення №2]])</f>
        <v/>
      </c>
      <c r="I111" s="21"/>
      <c r="J11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1" s="128" t="str">
        <f>IF(Таблица2021[[#This Row],[Джерело теплозабезпечення №3]]="","",Таблица2021[[#This Row],[Джерело теплозабезпечення №3]])</f>
        <v/>
      </c>
      <c r="M111" s="21"/>
      <c r="N11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1" s="27"/>
      <c r="S11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1" s="72"/>
      <c r="U11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1" s="29"/>
      <c r="W11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2" spans="1:23">
      <c r="A112" s="126">
        <v>109</v>
      </c>
      <c r="B112" s="127" t="str">
        <f>IF(Таблица1[[#This Row],[Коротка назва будівлі]]="","",Таблица1[[#This Row],[Коротка назва будівлі]])</f>
        <v/>
      </c>
      <c r="C112" s="127" t="str">
        <f>IF(Таблица1[[#This Row],[Категорія будівлі]]="","",Таблица1[[#This Row],[Категорія будівлі]])</f>
        <v/>
      </c>
      <c r="D112" s="128" t="str">
        <f>IF(Таблица1[[#This Row],[Джерело теплозабезпечення]]="","",Таблица1[[#This Row],[Джерело теплозабезпечення]])</f>
        <v/>
      </c>
      <c r="E112" s="21"/>
      <c r="F11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2" s="128" t="str">
        <f>IF(Таблица2021[[#This Row],[Джерело теплозабезпечення №2]]="","",Таблица2021[[#This Row],[Джерело теплозабезпечення №2]])</f>
        <v/>
      </c>
      <c r="I112" s="21"/>
      <c r="J11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2" s="128" t="str">
        <f>IF(Таблица2021[[#This Row],[Джерело теплозабезпечення №3]]="","",Таблица2021[[#This Row],[Джерело теплозабезпечення №3]])</f>
        <v/>
      </c>
      <c r="M112" s="21"/>
      <c r="N11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2" s="27"/>
      <c r="S11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2" s="72"/>
      <c r="U11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2" s="29"/>
      <c r="W11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3" spans="1:23">
      <c r="A113" s="126">
        <v>110</v>
      </c>
      <c r="B113" s="127" t="str">
        <f>IF(Таблица1[[#This Row],[Коротка назва будівлі]]="","",Таблица1[[#This Row],[Коротка назва будівлі]])</f>
        <v/>
      </c>
      <c r="C113" s="127" t="str">
        <f>IF(Таблица1[[#This Row],[Категорія будівлі]]="","",Таблица1[[#This Row],[Категорія будівлі]])</f>
        <v/>
      </c>
      <c r="D113" s="128" t="str">
        <f>IF(Таблица1[[#This Row],[Джерело теплозабезпечення]]="","",Таблица1[[#This Row],[Джерело теплозабезпечення]])</f>
        <v/>
      </c>
      <c r="E113" s="21"/>
      <c r="F11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3" s="128" t="str">
        <f>IF(Таблица2021[[#This Row],[Джерело теплозабезпечення №2]]="","",Таблица2021[[#This Row],[Джерело теплозабезпечення №2]])</f>
        <v/>
      </c>
      <c r="I113" s="21"/>
      <c r="J11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3" s="128" t="str">
        <f>IF(Таблица2021[[#This Row],[Джерело теплозабезпечення №3]]="","",Таблица2021[[#This Row],[Джерело теплозабезпечення №3]])</f>
        <v/>
      </c>
      <c r="M113" s="21"/>
      <c r="N11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3" s="27"/>
      <c r="S11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3" s="72"/>
      <c r="U11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3" s="29"/>
      <c r="W11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4" spans="1:23">
      <c r="A114" s="126">
        <v>111</v>
      </c>
      <c r="B114" s="127" t="str">
        <f>IF(Таблица1[[#This Row],[Коротка назва будівлі]]="","",Таблица1[[#This Row],[Коротка назва будівлі]])</f>
        <v/>
      </c>
      <c r="C114" s="127" t="str">
        <f>IF(Таблица1[[#This Row],[Категорія будівлі]]="","",Таблица1[[#This Row],[Категорія будівлі]])</f>
        <v/>
      </c>
      <c r="D114" s="128" t="str">
        <f>IF(Таблица1[[#This Row],[Джерело теплозабезпечення]]="","",Таблица1[[#This Row],[Джерело теплозабезпечення]])</f>
        <v/>
      </c>
      <c r="E114" s="21"/>
      <c r="F11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4" s="128" t="str">
        <f>IF(Таблица2021[[#This Row],[Джерело теплозабезпечення №2]]="","",Таблица2021[[#This Row],[Джерело теплозабезпечення №2]])</f>
        <v/>
      </c>
      <c r="I114" s="21"/>
      <c r="J11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4" s="128" t="str">
        <f>IF(Таблица2021[[#This Row],[Джерело теплозабезпечення №3]]="","",Таблица2021[[#This Row],[Джерело теплозабезпечення №3]])</f>
        <v/>
      </c>
      <c r="M114" s="21"/>
      <c r="N11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4" s="27"/>
      <c r="S11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4" s="72"/>
      <c r="U11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4" s="29"/>
      <c r="W11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5" spans="1:23">
      <c r="A115" s="126">
        <v>112</v>
      </c>
      <c r="B115" s="127" t="str">
        <f>IF(Таблица1[[#This Row],[Коротка назва будівлі]]="","",Таблица1[[#This Row],[Коротка назва будівлі]])</f>
        <v/>
      </c>
      <c r="C115" s="127" t="str">
        <f>IF(Таблица1[[#This Row],[Категорія будівлі]]="","",Таблица1[[#This Row],[Категорія будівлі]])</f>
        <v/>
      </c>
      <c r="D115" s="128" t="str">
        <f>IF(Таблица1[[#This Row],[Джерело теплозабезпечення]]="","",Таблица1[[#This Row],[Джерело теплозабезпечення]])</f>
        <v/>
      </c>
      <c r="E115" s="21"/>
      <c r="F11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5" s="128" t="str">
        <f>IF(Таблица2021[[#This Row],[Джерело теплозабезпечення №2]]="","",Таблица2021[[#This Row],[Джерело теплозабезпечення №2]])</f>
        <v/>
      </c>
      <c r="I115" s="21"/>
      <c r="J11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5" s="128" t="str">
        <f>IF(Таблица2021[[#This Row],[Джерело теплозабезпечення №3]]="","",Таблица2021[[#This Row],[Джерело теплозабезпечення №3]])</f>
        <v/>
      </c>
      <c r="M115" s="21"/>
      <c r="N11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5" s="27"/>
      <c r="S11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5" s="72"/>
      <c r="U11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5" s="29"/>
      <c r="W11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6" spans="1:23">
      <c r="A116" s="126">
        <v>113</v>
      </c>
      <c r="B116" s="127" t="str">
        <f>IF(Таблица1[[#This Row],[Коротка назва будівлі]]="","",Таблица1[[#This Row],[Коротка назва будівлі]])</f>
        <v/>
      </c>
      <c r="C116" s="127" t="str">
        <f>IF(Таблица1[[#This Row],[Категорія будівлі]]="","",Таблица1[[#This Row],[Категорія будівлі]])</f>
        <v/>
      </c>
      <c r="D116" s="128" t="str">
        <f>IF(Таблица1[[#This Row],[Джерело теплозабезпечення]]="","",Таблица1[[#This Row],[Джерело теплозабезпечення]])</f>
        <v/>
      </c>
      <c r="E116" s="21"/>
      <c r="F11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6" s="128" t="str">
        <f>IF(Таблица2021[[#This Row],[Джерело теплозабезпечення №2]]="","",Таблица2021[[#This Row],[Джерело теплозабезпечення №2]])</f>
        <v/>
      </c>
      <c r="I116" s="21"/>
      <c r="J11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6" s="128" t="str">
        <f>IF(Таблица2021[[#This Row],[Джерело теплозабезпечення №3]]="","",Таблица2021[[#This Row],[Джерело теплозабезпечення №3]])</f>
        <v/>
      </c>
      <c r="M116" s="21"/>
      <c r="N11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6" s="27"/>
      <c r="S11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6" s="72"/>
      <c r="U11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6" s="29"/>
      <c r="W11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7" spans="1:23">
      <c r="A117" s="126">
        <v>114</v>
      </c>
      <c r="B117" s="127" t="str">
        <f>IF(Таблица1[[#This Row],[Коротка назва будівлі]]="","",Таблица1[[#This Row],[Коротка назва будівлі]])</f>
        <v/>
      </c>
      <c r="C117" s="127" t="str">
        <f>IF(Таблица1[[#This Row],[Категорія будівлі]]="","",Таблица1[[#This Row],[Категорія будівлі]])</f>
        <v/>
      </c>
      <c r="D117" s="128" t="str">
        <f>IF(Таблица1[[#This Row],[Джерело теплозабезпечення]]="","",Таблица1[[#This Row],[Джерело теплозабезпечення]])</f>
        <v/>
      </c>
      <c r="E117" s="21"/>
      <c r="F11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7" s="128" t="str">
        <f>IF(Таблица2021[[#This Row],[Джерело теплозабезпечення №2]]="","",Таблица2021[[#This Row],[Джерело теплозабезпечення №2]])</f>
        <v/>
      </c>
      <c r="I117" s="21"/>
      <c r="J11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7" s="128" t="str">
        <f>IF(Таблица2021[[#This Row],[Джерело теплозабезпечення №3]]="","",Таблица2021[[#This Row],[Джерело теплозабезпечення №3]])</f>
        <v/>
      </c>
      <c r="M117" s="21"/>
      <c r="N11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7" s="27"/>
      <c r="S11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7" s="72"/>
      <c r="U11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7" s="29"/>
      <c r="W11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8" spans="1:23">
      <c r="A118" s="126">
        <v>115</v>
      </c>
      <c r="B118" s="127" t="str">
        <f>IF(Таблица1[[#This Row],[Коротка назва будівлі]]="","",Таблица1[[#This Row],[Коротка назва будівлі]])</f>
        <v/>
      </c>
      <c r="C118" s="127" t="str">
        <f>IF(Таблица1[[#This Row],[Категорія будівлі]]="","",Таблица1[[#This Row],[Категорія будівлі]])</f>
        <v/>
      </c>
      <c r="D118" s="128" t="str">
        <f>IF(Таблица1[[#This Row],[Джерело теплозабезпечення]]="","",Таблица1[[#This Row],[Джерело теплозабезпечення]])</f>
        <v/>
      </c>
      <c r="E118" s="21"/>
      <c r="F11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8" s="128" t="str">
        <f>IF(Таблица2021[[#This Row],[Джерело теплозабезпечення №2]]="","",Таблица2021[[#This Row],[Джерело теплозабезпечення №2]])</f>
        <v/>
      </c>
      <c r="I118" s="21"/>
      <c r="J11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8" s="128" t="str">
        <f>IF(Таблица2021[[#This Row],[Джерело теплозабезпечення №3]]="","",Таблица2021[[#This Row],[Джерело теплозабезпечення №3]])</f>
        <v/>
      </c>
      <c r="M118" s="21"/>
      <c r="N11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8" s="27"/>
      <c r="S11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8" s="72"/>
      <c r="U11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8" s="29"/>
      <c r="W11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19" spans="1:23">
      <c r="A119" s="126">
        <v>116</v>
      </c>
      <c r="B119" s="127" t="str">
        <f>IF(Таблица1[[#This Row],[Коротка назва будівлі]]="","",Таблица1[[#This Row],[Коротка назва будівлі]])</f>
        <v/>
      </c>
      <c r="C119" s="127" t="str">
        <f>IF(Таблица1[[#This Row],[Категорія будівлі]]="","",Таблица1[[#This Row],[Категорія будівлі]])</f>
        <v/>
      </c>
      <c r="D119" s="128" t="str">
        <f>IF(Таблица1[[#This Row],[Джерело теплозабезпечення]]="","",Таблица1[[#This Row],[Джерело теплозабезпечення]])</f>
        <v/>
      </c>
      <c r="E119" s="21"/>
      <c r="F11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1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19" s="128" t="str">
        <f>IF(Таблица2021[[#This Row],[Джерело теплозабезпечення №2]]="","",Таблица2021[[#This Row],[Джерело теплозабезпечення №2]])</f>
        <v/>
      </c>
      <c r="I119" s="21"/>
      <c r="J11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1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19" s="128" t="str">
        <f>IF(Таблица2021[[#This Row],[Джерело теплозабезпечення №3]]="","",Таблица2021[[#This Row],[Джерело теплозабезпечення №3]])</f>
        <v/>
      </c>
      <c r="M119" s="21"/>
      <c r="N11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1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1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1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19" s="27"/>
      <c r="S11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19" s="72"/>
      <c r="U11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19" s="29"/>
      <c r="W11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0" spans="1:23">
      <c r="A120" s="126">
        <v>117</v>
      </c>
      <c r="B120" s="127" t="str">
        <f>IF(Таблица1[[#This Row],[Коротка назва будівлі]]="","",Таблица1[[#This Row],[Коротка назва будівлі]])</f>
        <v/>
      </c>
      <c r="C120" s="127" t="str">
        <f>IF(Таблица1[[#This Row],[Категорія будівлі]]="","",Таблица1[[#This Row],[Категорія будівлі]])</f>
        <v/>
      </c>
      <c r="D120" s="128" t="str">
        <f>IF(Таблица1[[#This Row],[Джерело теплозабезпечення]]="","",Таблица1[[#This Row],[Джерело теплозабезпечення]])</f>
        <v/>
      </c>
      <c r="E120" s="21"/>
      <c r="F12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0" s="128" t="str">
        <f>IF(Таблица2021[[#This Row],[Джерело теплозабезпечення №2]]="","",Таблица2021[[#This Row],[Джерело теплозабезпечення №2]])</f>
        <v/>
      </c>
      <c r="I120" s="21"/>
      <c r="J12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0" s="128" t="str">
        <f>IF(Таблица2021[[#This Row],[Джерело теплозабезпечення №3]]="","",Таблица2021[[#This Row],[Джерело теплозабезпечення №3]])</f>
        <v/>
      </c>
      <c r="M120" s="21"/>
      <c r="N12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0" s="27"/>
      <c r="S12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0" s="72"/>
      <c r="U12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0" s="29"/>
      <c r="W12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1" spans="1:23">
      <c r="A121" s="126">
        <v>118</v>
      </c>
      <c r="B121" s="127" t="str">
        <f>IF(Таблица1[[#This Row],[Коротка назва будівлі]]="","",Таблица1[[#This Row],[Коротка назва будівлі]])</f>
        <v/>
      </c>
      <c r="C121" s="127" t="str">
        <f>IF(Таблица1[[#This Row],[Категорія будівлі]]="","",Таблица1[[#This Row],[Категорія будівлі]])</f>
        <v/>
      </c>
      <c r="D121" s="128" t="str">
        <f>IF(Таблица1[[#This Row],[Джерело теплозабезпечення]]="","",Таблица1[[#This Row],[Джерело теплозабезпечення]])</f>
        <v/>
      </c>
      <c r="E121" s="21"/>
      <c r="F12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1" s="128" t="str">
        <f>IF(Таблица2021[[#This Row],[Джерело теплозабезпечення №2]]="","",Таблица2021[[#This Row],[Джерело теплозабезпечення №2]])</f>
        <v/>
      </c>
      <c r="I121" s="21"/>
      <c r="J12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1" s="128" t="str">
        <f>IF(Таблица2021[[#This Row],[Джерело теплозабезпечення №3]]="","",Таблица2021[[#This Row],[Джерело теплозабезпечення №3]])</f>
        <v/>
      </c>
      <c r="M121" s="21"/>
      <c r="N12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1" s="27"/>
      <c r="S12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1" s="72"/>
      <c r="U12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1" s="29"/>
      <c r="W12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2" spans="1:23">
      <c r="A122" s="126">
        <v>119</v>
      </c>
      <c r="B122" s="127" t="str">
        <f>IF(Таблица1[[#This Row],[Коротка назва будівлі]]="","",Таблица1[[#This Row],[Коротка назва будівлі]])</f>
        <v/>
      </c>
      <c r="C122" s="127" t="str">
        <f>IF(Таблица1[[#This Row],[Категорія будівлі]]="","",Таблица1[[#This Row],[Категорія будівлі]])</f>
        <v/>
      </c>
      <c r="D122" s="128" t="str">
        <f>IF(Таблица1[[#This Row],[Джерело теплозабезпечення]]="","",Таблица1[[#This Row],[Джерело теплозабезпечення]])</f>
        <v/>
      </c>
      <c r="E122" s="21"/>
      <c r="F12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2" s="128" t="str">
        <f>IF(Таблица2021[[#This Row],[Джерело теплозабезпечення №2]]="","",Таблица2021[[#This Row],[Джерело теплозабезпечення №2]])</f>
        <v/>
      </c>
      <c r="I122" s="21"/>
      <c r="J12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2" s="128" t="str">
        <f>IF(Таблица2021[[#This Row],[Джерело теплозабезпечення №3]]="","",Таблица2021[[#This Row],[Джерело теплозабезпечення №3]])</f>
        <v/>
      </c>
      <c r="M122" s="21"/>
      <c r="N12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2" s="27"/>
      <c r="S12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2" s="72"/>
      <c r="U12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2" s="29"/>
      <c r="W12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3" spans="1:23">
      <c r="A123" s="126">
        <v>120</v>
      </c>
      <c r="B123" s="127" t="str">
        <f>IF(Таблица1[[#This Row],[Коротка назва будівлі]]="","",Таблица1[[#This Row],[Коротка назва будівлі]])</f>
        <v/>
      </c>
      <c r="C123" s="127" t="str">
        <f>IF(Таблица1[[#This Row],[Категорія будівлі]]="","",Таблица1[[#This Row],[Категорія будівлі]])</f>
        <v/>
      </c>
      <c r="D123" s="128" t="str">
        <f>IF(Таблица1[[#This Row],[Джерело теплозабезпечення]]="","",Таблица1[[#This Row],[Джерело теплозабезпечення]])</f>
        <v/>
      </c>
      <c r="E123" s="21"/>
      <c r="F12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3" s="128" t="str">
        <f>IF(Таблица2021[[#This Row],[Джерело теплозабезпечення №2]]="","",Таблица2021[[#This Row],[Джерело теплозабезпечення №2]])</f>
        <v/>
      </c>
      <c r="I123" s="21"/>
      <c r="J12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3" s="128" t="str">
        <f>IF(Таблица2021[[#This Row],[Джерело теплозабезпечення №3]]="","",Таблица2021[[#This Row],[Джерело теплозабезпечення №3]])</f>
        <v/>
      </c>
      <c r="M123" s="21"/>
      <c r="N12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3" s="27"/>
      <c r="S12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3" s="72"/>
      <c r="U12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3" s="29"/>
      <c r="W12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4" spans="1:23">
      <c r="A124" s="126">
        <v>121</v>
      </c>
      <c r="B124" s="127" t="str">
        <f>IF(Таблица1[[#This Row],[Коротка назва будівлі]]="","",Таблица1[[#This Row],[Коротка назва будівлі]])</f>
        <v/>
      </c>
      <c r="C124" s="127" t="str">
        <f>IF(Таблица1[[#This Row],[Категорія будівлі]]="","",Таблица1[[#This Row],[Категорія будівлі]])</f>
        <v/>
      </c>
      <c r="D124" s="128" t="str">
        <f>IF(Таблица1[[#This Row],[Джерело теплозабезпечення]]="","",Таблица1[[#This Row],[Джерело теплозабезпечення]])</f>
        <v/>
      </c>
      <c r="E124" s="21"/>
      <c r="F12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4" s="128" t="str">
        <f>IF(Таблица2021[[#This Row],[Джерело теплозабезпечення №2]]="","",Таблица2021[[#This Row],[Джерело теплозабезпечення №2]])</f>
        <v/>
      </c>
      <c r="I124" s="21"/>
      <c r="J12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4" s="128" t="str">
        <f>IF(Таблица2021[[#This Row],[Джерело теплозабезпечення №3]]="","",Таблица2021[[#This Row],[Джерело теплозабезпечення №3]])</f>
        <v/>
      </c>
      <c r="M124" s="21"/>
      <c r="N12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4" s="27"/>
      <c r="S12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4" s="72"/>
      <c r="U12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4" s="29"/>
      <c r="W12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5" spans="1:23">
      <c r="A125" s="126">
        <v>122</v>
      </c>
      <c r="B125" s="127" t="str">
        <f>IF(Таблица1[[#This Row],[Коротка назва будівлі]]="","",Таблица1[[#This Row],[Коротка назва будівлі]])</f>
        <v/>
      </c>
      <c r="C125" s="127" t="str">
        <f>IF(Таблица1[[#This Row],[Категорія будівлі]]="","",Таблица1[[#This Row],[Категорія будівлі]])</f>
        <v/>
      </c>
      <c r="D125" s="128" t="str">
        <f>IF(Таблица1[[#This Row],[Джерело теплозабезпечення]]="","",Таблица1[[#This Row],[Джерело теплозабезпечення]])</f>
        <v/>
      </c>
      <c r="E125" s="21"/>
      <c r="F12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5" s="128" t="str">
        <f>IF(Таблица2021[[#This Row],[Джерело теплозабезпечення №2]]="","",Таблица2021[[#This Row],[Джерело теплозабезпечення №2]])</f>
        <v/>
      </c>
      <c r="I125" s="21"/>
      <c r="J12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5" s="128" t="str">
        <f>IF(Таблица2021[[#This Row],[Джерело теплозабезпечення №3]]="","",Таблица2021[[#This Row],[Джерело теплозабезпечення №3]])</f>
        <v/>
      </c>
      <c r="M125" s="21"/>
      <c r="N12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5" s="27"/>
      <c r="S12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5" s="72"/>
      <c r="U12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5" s="29"/>
      <c r="W12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6" spans="1:23">
      <c r="A126" s="126">
        <v>123</v>
      </c>
      <c r="B126" s="127" t="str">
        <f>IF(Таблица1[[#This Row],[Коротка назва будівлі]]="","",Таблица1[[#This Row],[Коротка назва будівлі]])</f>
        <v/>
      </c>
      <c r="C126" s="127" t="str">
        <f>IF(Таблица1[[#This Row],[Категорія будівлі]]="","",Таблица1[[#This Row],[Категорія будівлі]])</f>
        <v/>
      </c>
      <c r="D126" s="128" t="str">
        <f>IF(Таблица1[[#This Row],[Джерело теплозабезпечення]]="","",Таблица1[[#This Row],[Джерело теплозабезпечення]])</f>
        <v/>
      </c>
      <c r="E126" s="21"/>
      <c r="F12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6" s="128" t="str">
        <f>IF(Таблица2021[[#This Row],[Джерело теплозабезпечення №2]]="","",Таблица2021[[#This Row],[Джерело теплозабезпечення №2]])</f>
        <v/>
      </c>
      <c r="I126" s="21"/>
      <c r="J12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6" s="128" t="str">
        <f>IF(Таблица2021[[#This Row],[Джерело теплозабезпечення №3]]="","",Таблица2021[[#This Row],[Джерело теплозабезпечення №3]])</f>
        <v/>
      </c>
      <c r="M126" s="21"/>
      <c r="N12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6" s="27"/>
      <c r="S12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6" s="72"/>
      <c r="U12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6" s="29"/>
      <c r="W12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7" spans="1:23">
      <c r="A127" s="126">
        <v>124</v>
      </c>
      <c r="B127" s="127" t="str">
        <f>IF(Таблица1[[#This Row],[Коротка назва будівлі]]="","",Таблица1[[#This Row],[Коротка назва будівлі]])</f>
        <v/>
      </c>
      <c r="C127" s="127" t="str">
        <f>IF(Таблица1[[#This Row],[Категорія будівлі]]="","",Таблица1[[#This Row],[Категорія будівлі]])</f>
        <v/>
      </c>
      <c r="D127" s="128" t="str">
        <f>IF(Таблица1[[#This Row],[Джерело теплозабезпечення]]="","",Таблица1[[#This Row],[Джерело теплозабезпечення]])</f>
        <v/>
      </c>
      <c r="E127" s="21"/>
      <c r="F12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7" s="128" t="str">
        <f>IF(Таблица2021[[#This Row],[Джерело теплозабезпечення №2]]="","",Таблица2021[[#This Row],[Джерело теплозабезпечення №2]])</f>
        <v/>
      </c>
      <c r="I127" s="21"/>
      <c r="J12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7" s="128" t="str">
        <f>IF(Таблица2021[[#This Row],[Джерело теплозабезпечення №3]]="","",Таблица2021[[#This Row],[Джерело теплозабезпечення №3]])</f>
        <v/>
      </c>
      <c r="M127" s="21"/>
      <c r="N12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7" s="27"/>
      <c r="S12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7" s="72"/>
      <c r="U12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7" s="29"/>
      <c r="W12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8" spans="1:23">
      <c r="A128" s="126">
        <v>125</v>
      </c>
      <c r="B128" s="127" t="str">
        <f>IF(Таблица1[[#This Row],[Коротка назва будівлі]]="","",Таблица1[[#This Row],[Коротка назва будівлі]])</f>
        <v/>
      </c>
      <c r="C128" s="127" t="str">
        <f>IF(Таблица1[[#This Row],[Категорія будівлі]]="","",Таблица1[[#This Row],[Категорія будівлі]])</f>
        <v/>
      </c>
      <c r="D128" s="128" t="str">
        <f>IF(Таблица1[[#This Row],[Джерело теплозабезпечення]]="","",Таблица1[[#This Row],[Джерело теплозабезпечення]])</f>
        <v/>
      </c>
      <c r="E128" s="21"/>
      <c r="F12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8" s="128" t="str">
        <f>IF(Таблица2021[[#This Row],[Джерело теплозабезпечення №2]]="","",Таблица2021[[#This Row],[Джерело теплозабезпечення №2]])</f>
        <v/>
      </c>
      <c r="I128" s="21"/>
      <c r="J12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8" s="128" t="str">
        <f>IF(Таблица2021[[#This Row],[Джерело теплозабезпечення №3]]="","",Таблица2021[[#This Row],[Джерело теплозабезпечення №3]])</f>
        <v/>
      </c>
      <c r="M128" s="21"/>
      <c r="N12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8" s="27"/>
      <c r="S12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8" s="72"/>
      <c r="U12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8" s="29"/>
      <c r="W12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29" spans="1:23">
      <c r="A129" s="126">
        <v>126</v>
      </c>
      <c r="B129" s="127" t="str">
        <f>IF(Таблица1[[#This Row],[Коротка назва будівлі]]="","",Таблица1[[#This Row],[Коротка назва будівлі]])</f>
        <v/>
      </c>
      <c r="C129" s="127" t="str">
        <f>IF(Таблица1[[#This Row],[Категорія будівлі]]="","",Таблица1[[#This Row],[Категорія будівлі]])</f>
        <v/>
      </c>
      <c r="D129" s="128" t="str">
        <f>IF(Таблица1[[#This Row],[Джерело теплозабезпечення]]="","",Таблица1[[#This Row],[Джерело теплозабезпечення]])</f>
        <v/>
      </c>
      <c r="E129" s="21"/>
      <c r="F12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2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29" s="128" t="str">
        <f>IF(Таблица2021[[#This Row],[Джерело теплозабезпечення №2]]="","",Таблица2021[[#This Row],[Джерело теплозабезпечення №2]])</f>
        <v/>
      </c>
      <c r="I129" s="21"/>
      <c r="J12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2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29" s="128" t="str">
        <f>IF(Таблица2021[[#This Row],[Джерело теплозабезпечення №3]]="","",Таблица2021[[#This Row],[Джерело теплозабезпечення №3]])</f>
        <v/>
      </c>
      <c r="M129" s="21"/>
      <c r="N12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2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2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2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29" s="27"/>
      <c r="S12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29" s="72"/>
      <c r="U12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29" s="29"/>
      <c r="W12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0" spans="1:23">
      <c r="A130" s="126">
        <v>127</v>
      </c>
      <c r="B130" s="127" t="str">
        <f>IF(Таблица1[[#This Row],[Коротка назва будівлі]]="","",Таблица1[[#This Row],[Коротка назва будівлі]])</f>
        <v/>
      </c>
      <c r="C130" s="127" t="str">
        <f>IF(Таблица1[[#This Row],[Категорія будівлі]]="","",Таблица1[[#This Row],[Категорія будівлі]])</f>
        <v/>
      </c>
      <c r="D130" s="128" t="str">
        <f>IF(Таблица1[[#This Row],[Джерело теплозабезпечення]]="","",Таблица1[[#This Row],[Джерело теплозабезпечення]])</f>
        <v/>
      </c>
      <c r="E130" s="21"/>
      <c r="F13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0" s="128" t="str">
        <f>IF(Таблица2021[[#This Row],[Джерело теплозабезпечення №2]]="","",Таблица2021[[#This Row],[Джерело теплозабезпечення №2]])</f>
        <v/>
      </c>
      <c r="I130" s="21"/>
      <c r="J13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0" s="128" t="str">
        <f>IF(Таблица2021[[#This Row],[Джерело теплозабезпечення №3]]="","",Таблица2021[[#This Row],[Джерело теплозабезпечення №3]])</f>
        <v/>
      </c>
      <c r="M130" s="21"/>
      <c r="N13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0" s="27"/>
      <c r="S13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0" s="72"/>
      <c r="U13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0" s="29"/>
      <c r="W13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1" spans="1:23">
      <c r="A131" s="126">
        <v>128</v>
      </c>
      <c r="B131" s="127" t="str">
        <f>IF(Таблица1[[#This Row],[Коротка назва будівлі]]="","",Таблица1[[#This Row],[Коротка назва будівлі]])</f>
        <v/>
      </c>
      <c r="C131" s="127" t="str">
        <f>IF(Таблица1[[#This Row],[Категорія будівлі]]="","",Таблица1[[#This Row],[Категорія будівлі]])</f>
        <v/>
      </c>
      <c r="D131" s="128" t="str">
        <f>IF(Таблица1[[#This Row],[Джерело теплозабезпечення]]="","",Таблица1[[#This Row],[Джерело теплозабезпечення]])</f>
        <v/>
      </c>
      <c r="E131" s="21"/>
      <c r="F13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1" s="128" t="str">
        <f>IF(Таблица2021[[#This Row],[Джерело теплозабезпечення №2]]="","",Таблица2021[[#This Row],[Джерело теплозабезпечення №2]])</f>
        <v/>
      </c>
      <c r="I131" s="21"/>
      <c r="J13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1" s="128" t="str">
        <f>IF(Таблица2021[[#This Row],[Джерело теплозабезпечення №3]]="","",Таблица2021[[#This Row],[Джерело теплозабезпечення №3]])</f>
        <v/>
      </c>
      <c r="M131" s="21"/>
      <c r="N13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1" s="27"/>
      <c r="S13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1" s="72"/>
      <c r="U13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1" s="29"/>
      <c r="W13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2" spans="1:23">
      <c r="A132" s="126">
        <v>129</v>
      </c>
      <c r="B132" s="127" t="str">
        <f>IF(Таблица1[[#This Row],[Коротка назва будівлі]]="","",Таблица1[[#This Row],[Коротка назва будівлі]])</f>
        <v/>
      </c>
      <c r="C132" s="127" t="str">
        <f>IF(Таблица1[[#This Row],[Категорія будівлі]]="","",Таблица1[[#This Row],[Категорія будівлі]])</f>
        <v/>
      </c>
      <c r="D132" s="128" t="str">
        <f>IF(Таблица1[[#This Row],[Джерело теплозабезпечення]]="","",Таблица1[[#This Row],[Джерело теплозабезпечення]])</f>
        <v/>
      </c>
      <c r="E132" s="21"/>
      <c r="F13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2" s="128" t="str">
        <f>IF(Таблица2021[[#This Row],[Джерело теплозабезпечення №2]]="","",Таблица2021[[#This Row],[Джерело теплозабезпечення №2]])</f>
        <v/>
      </c>
      <c r="I132" s="21"/>
      <c r="J13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2" s="128" t="str">
        <f>IF(Таблица2021[[#This Row],[Джерело теплозабезпечення №3]]="","",Таблица2021[[#This Row],[Джерело теплозабезпечення №3]])</f>
        <v/>
      </c>
      <c r="M132" s="21"/>
      <c r="N13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2" s="27"/>
      <c r="S13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2" s="72"/>
      <c r="U13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2" s="29"/>
      <c r="W13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3" spans="1:23">
      <c r="A133" s="126">
        <v>130</v>
      </c>
      <c r="B133" s="127" t="str">
        <f>IF(Таблица1[[#This Row],[Коротка назва будівлі]]="","",Таблица1[[#This Row],[Коротка назва будівлі]])</f>
        <v/>
      </c>
      <c r="C133" s="127" t="str">
        <f>IF(Таблица1[[#This Row],[Категорія будівлі]]="","",Таблица1[[#This Row],[Категорія будівлі]])</f>
        <v/>
      </c>
      <c r="D133" s="128" t="str">
        <f>IF(Таблица1[[#This Row],[Джерело теплозабезпечення]]="","",Таблица1[[#This Row],[Джерело теплозабезпечення]])</f>
        <v/>
      </c>
      <c r="E133" s="21"/>
      <c r="F13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3" s="128" t="str">
        <f>IF(Таблица2021[[#This Row],[Джерело теплозабезпечення №2]]="","",Таблица2021[[#This Row],[Джерело теплозабезпечення №2]])</f>
        <v/>
      </c>
      <c r="I133" s="21"/>
      <c r="J13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3" s="128" t="str">
        <f>IF(Таблица2021[[#This Row],[Джерело теплозабезпечення №3]]="","",Таблица2021[[#This Row],[Джерело теплозабезпечення №3]])</f>
        <v/>
      </c>
      <c r="M133" s="21"/>
      <c r="N13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3" s="27"/>
      <c r="S13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3" s="72"/>
      <c r="U13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3" s="29"/>
      <c r="W13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4" spans="1:23">
      <c r="A134" s="126">
        <v>131</v>
      </c>
      <c r="B134" s="127" t="str">
        <f>IF(Таблица1[[#This Row],[Коротка назва будівлі]]="","",Таблица1[[#This Row],[Коротка назва будівлі]])</f>
        <v/>
      </c>
      <c r="C134" s="127" t="str">
        <f>IF(Таблица1[[#This Row],[Категорія будівлі]]="","",Таблица1[[#This Row],[Категорія будівлі]])</f>
        <v/>
      </c>
      <c r="D134" s="128" t="str">
        <f>IF(Таблица1[[#This Row],[Джерело теплозабезпечення]]="","",Таблица1[[#This Row],[Джерело теплозабезпечення]])</f>
        <v/>
      </c>
      <c r="E134" s="21"/>
      <c r="F13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4" s="128" t="str">
        <f>IF(Таблица2021[[#This Row],[Джерело теплозабезпечення №2]]="","",Таблица2021[[#This Row],[Джерело теплозабезпечення №2]])</f>
        <v/>
      </c>
      <c r="I134" s="21"/>
      <c r="J13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4" s="128" t="str">
        <f>IF(Таблица2021[[#This Row],[Джерело теплозабезпечення №3]]="","",Таблица2021[[#This Row],[Джерело теплозабезпечення №3]])</f>
        <v/>
      </c>
      <c r="M134" s="21"/>
      <c r="N13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4" s="27"/>
      <c r="S13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4" s="72"/>
      <c r="U13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4" s="29"/>
      <c r="W13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5" spans="1:23">
      <c r="A135" s="126">
        <v>132</v>
      </c>
      <c r="B135" s="127" t="str">
        <f>IF(Таблица1[[#This Row],[Коротка назва будівлі]]="","",Таблица1[[#This Row],[Коротка назва будівлі]])</f>
        <v/>
      </c>
      <c r="C135" s="127" t="str">
        <f>IF(Таблица1[[#This Row],[Категорія будівлі]]="","",Таблица1[[#This Row],[Категорія будівлі]])</f>
        <v/>
      </c>
      <c r="D135" s="128" t="str">
        <f>IF(Таблица1[[#This Row],[Джерело теплозабезпечення]]="","",Таблица1[[#This Row],[Джерело теплозабезпечення]])</f>
        <v/>
      </c>
      <c r="E135" s="21"/>
      <c r="F13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5" s="128" t="str">
        <f>IF(Таблица2021[[#This Row],[Джерело теплозабезпечення №2]]="","",Таблица2021[[#This Row],[Джерело теплозабезпечення №2]])</f>
        <v/>
      </c>
      <c r="I135" s="21"/>
      <c r="J13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5" s="128" t="str">
        <f>IF(Таблица2021[[#This Row],[Джерело теплозабезпечення №3]]="","",Таблица2021[[#This Row],[Джерело теплозабезпечення №3]])</f>
        <v/>
      </c>
      <c r="M135" s="21"/>
      <c r="N13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5" s="27"/>
      <c r="S13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5" s="72"/>
      <c r="U13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5" s="29"/>
      <c r="W13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6" spans="1:23">
      <c r="A136" s="126">
        <v>133</v>
      </c>
      <c r="B136" s="127" t="str">
        <f>IF(Таблица1[[#This Row],[Коротка назва будівлі]]="","",Таблица1[[#This Row],[Коротка назва будівлі]])</f>
        <v/>
      </c>
      <c r="C136" s="127" t="str">
        <f>IF(Таблица1[[#This Row],[Категорія будівлі]]="","",Таблица1[[#This Row],[Категорія будівлі]])</f>
        <v/>
      </c>
      <c r="D136" s="128" t="str">
        <f>IF(Таблица1[[#This Row],[Джерело теплозабезпечення]]="","",Таблица1[[#This Row],[Джерело теплозабезпечення]])</f>
        <v/>
      </c>
      <c r="E136" s="21"/>
      <c r="F13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6" s="128" t="str">
        <f>IF(Таблица2021[[#This Row],[Джерело теплозабезпечення №2]]="","",Таблица2021[[#This Row],[Джерело теплозабезпечення №2]])</f>
        <v/>
      </c>
      <c r="I136" s="21"/>
      <c r="J13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6" s="128" t="str">
        <f>IF(Таблица2021[[#This Row],[Джерело теплозабезпечення №3]]="","",Таблица2021[[#This Row],[Джерело теплозабезпечення №3]])</f>
        <v/>
      </c>
      <c r="M136" s="21"/>
      <c r="N13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6" s="27"/>
      <c r="S13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6" s="72"/>
      <c r="U13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6" s="29"/>
      <c r="W13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7" spans="1:23">
      <c r="A137" s="126">
        <v>134</v>
      </c>
      <c r="B137" s="127" t="str">
        <f>IF(Таблица1[[#This Row],[Коротка назва будівлі]]="","",Таблица1[[#This Row],[Коротка назва будівлі]])</f>
        <v/>
      </c>
      <c r="C137" s="127" t="str">
        <f>IF(Таблица1[[#This Row],[Категорія будівлі]]="","",Таблица1[[#This Row],[Категорія будівлі]])</f>
        <v/>
      </c>
      <c r="D137" s="128" t="str">
        <f>IF(Таблица1[[#This Row],[Джерело теплозабезпечення]]="","",Таблица1[[#This Row],[Джерело теплозабезпечення]])</f>
        <v/>
      </c>
      <c r="E137" s="21"/>
      <c r="F13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7" s="128" t="str">
        <f>IF(Таблица2021[[#This Row],[Джерело теплозабезпечення №2]]="","",Таблица2021[[#This Row],[Джерело теплозабезпечення №2]])</f>
        <v/>
      </c>
      <c r="I137" s="21"/>
      <c r="J13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7" s="128" t="str">
        <f>IF(Таблица2021[[#This Row],[Джерело теплозабезпечення №3]]="","",Таблица2021[[#This Row],[Джерело теплозабезпечення №3]])</f>
        <v/>
      </c>
      <c r="M137" s="21"/>
      <c r="N13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7" s="27"/>
      <c r="S13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7" s="72"/>
      <c r="U13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7" s="29"/>
      <c r="W13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8" spans="1:23">
      <c r="A138" s="126">
        <v>135</v>
      </c>
      <c r="B138" s="127" t="str">
        <f>IF(Таблица1[[#This Row],[Коротка назва будівлі]]="","",Таблица1[[#This Row],[Коротка назва будівлі]])</f>
        <v/>
      </c>
      <c r="C138" s="127" t="str">
        <f>IF(Таблица1[[#This Row],[Категорія будівлі]]="","",Таблица1[[#This Row],[Категорія будівлі]])</f>
        <v/>
      </c>
      <c r="D138" s="128" t="str">
        <f>IF(Таблица1[[#This Row],[Джерело теплозабезпечення]]="","",Таблица1[[#This Row],[Джерело теплозабезпечення]])</f>
        <v/>
      </c>
      <c r="E138" s="21"/>
      <c r="F13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8" s="128" t="str">
        <f>IF(Таблица2021[[#This Row],[Джерело теплозабезпечення №2]]="","",Таблица2021[[#This Row],[Джерело теплозабезпечення №2]])</f>
        <v/>
      </c>
      <c r="I138" s="21"/>
      <c r="J13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8" s="128" t="str">
        <f>IF(Таблица2021[[#This Row],[Джерело теплозабезпечення №3]]="","",Таблица2021[[#This Row],[Джерело теплозабезпечення №3]])</f>
        <v/>
      </c>
      <c r="M138" s="21"/>
      <c r="N13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8" s="27"/>
      <c r="S13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8" s="72"/>
      <c r="U13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8" s="29"/>
      <c r="W13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39" spans="1:23">
      <c r="A139" s="126">
        <v>136</v>
      </c>
      <c r="B139" s="127" t="str">
        <f>IF(Таблица1[[#This Row],[Коротка назва будівлі]]="","",Таблица1[[#This Row],[Коротка назва будівлі]])</f>
        <v/>
      </c>
      <c r="C139" s="127" t="str">
        <f>IF(Таблица1[[#This Row],[Категорія будівлі]]="","",Таблица1[[#This Row],[Категорія будівлі]])</f>
        <v/>
      </c>
      <c r="D139" s="128" t="str">
        <f>IF(Таблица1[[#This Row],[Джерело теплозабезпечення]]="","",Таблица1[[#This Row],[Джерело теплозабезпечення]])</f>
        <v/>
      </c>
      <c r="E139" s="21"/>
      <c r="F13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3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39" s="128" t="str">
        <f>IF(Таблица2021[[#This Row],[Джерело теплозабезпечення №2]]="","",Таблица2021[[#This Row],[Джерело теплозабезпечення №2]])</f>
        <v/>
      </c>
      <c r="I139" s="21"/>
      <c r="J13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3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39" s="128" t="str">
        <f>IF(Таблица2021[[#This Row],[Джерело теплозабезпечення №3]]="","",Таблица2021[[#This Row],[Джерело теплозабезпечення №3]])</f>
        <v/>
      </c>
      <c r="M139" s="21"/>
      <c r="N13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3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3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3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39" s="27"/>
      <c r="S13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39" s="72"/>
      <c r="U13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39" s="29"/>
      <c r="W13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0" spans="1:23">
      <c r="A140" s="126">
        <v>137</v>
      </c>
      <c r="B140" s="127" t="str">
        <f>IF(Таблица1[[#This Row],[Коротка назва будівлі]]="","",Таблица1[[#This Row],[Коротка назва будівлі]])</f>
        <v/>
      </c>
      <c r="C140" s="127" t="str">
        <f>IF(Таблица1[[#This Row],[Категорія будівлі]]="","",Таблица1[[#This Row],[Категорія будівлі]])</f>
        <v/>
      </c>
      <c r="D140" s="128" t="str">
        <f>IF(Таблица1[[#This Row],[Джерело теплозабезпечення]]="","",Таблица1[[#This Row],[Джерело теплозабезпечення]])</f>
        <v/>
      </c>
      <c r="E140" s="21"/>
      <c r="F14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0" s="128" t="str">
        <f>IF(Таблица2021[[#This Row],[Джерело теплозабезпечення №2]]="","",Таблица2021[[#This Row],[Джерело теплозабезпечення №2]])</f>
        <v/>
      </c>
      <c r="I140" s="21"/>
      <c r="J14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0" s="128" t="str">
        <f>IF(Таблица2021[[#This Row],[Джерело теплозабезпечення №3]]="","",Таблица2021[[#This Row],[Джерело теплозабезпечення №3]])</f>
        <v/>
      </c>
      <c r="M140" s="21"/>
      <c r="N14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0" s="27"/>
      <c r="S14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0" s="72"/>
      <c r="U14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0" s="29"/>
      <c r="W14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1" spans="1:23">
      <c r="A141" s="126">
        <v>138</v>
      </c>
      <c r="B141" s="127" t="str">
        <f>IF(Таблица1[[#This Row],[Коротка назва будівлі]]="","",Таблица1[[#This Row],[Коротка назва будівлі]])</f>
        <v/>
      </c>
      <c r="C141" s="127" t="str">
        <f>IF(Таблица1[[#This Row],[Категорія будівлі]]="","",Таблица1[[#This Row],[Категорія будівлі]])</f>
        <v/>
      </c>
      <c r="D141" s="128" t="str">
        <f>IF(Таблица1[[#This Row],[Джерело теплозабезпечення]]="","",Таблица1[[#This Row],[Джерело теплозабезпечення]])</f>
        <v/>
      </c>
      <c r="E141" s="21"/>
      <c r="F14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1" s="128" t="str">
        <f>IF(Таблица2021[[#This Row],[Джерело теплозабезпечення №2]]="","",Таблица2021[[#This Row],[Джерело теплозабезпечення №2]])</f>
        <v/>
      </c>
      <c r="I141" s="21"/>
      <c r="J14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1" s="128" t="str">
        <f>IF(Таблица2021[[#This Row],[Джерело теплозабезпечення №3]]="","",Таблица2021[[#This Row],[Джерело теплозабезпечення №3]])</f>
        <v/>
      </c>
      <c r="M141" s="21"/>
      <c r="N14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1" s="27"/>
      <c r="S14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1" s="72"/>
      <c r="U14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1" s="29"/>
      <c r="W14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2" spans="1:23">
      <c r="A142" s="126">
        <v>139</v>
      </c>
      <c r="B142" s="127" t="str">
        <f>IF(Таблица1[[#This Row],[Коротка назва будівлі]]="","",Таблица1[[#This Row],[Коротка назва будівлі]])</f>
        <v/>
      </c>
      <c r="C142" s="127" t="str">
        <f>IF(Таблица1[[#This Row],[Категорія будівлі]]="","",Таблица1[[#This Row],[Категорія будівлі]])</f>
        <v/>
      </c>
      <c r="D142" s="128" t="str">
        <f>IF(Таблица1[[#This Row],[Джерело теплозабезпечення]]="","",Таблица1[[#This Row],[Джерело теплозабезпечення]])</f>
        <v/>
      </c>
      <c r="E142" s="21"/>
      <c r="F14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2" s="128" t="str">
        <f>IF(Таблица2021[[#This Row],[Джерело теплозабезпечення №2]]="","",Таблица2021[[#This Row],[Джерело теплозабезпечення №2]])</f>
        <v/>
      </c>
      <c r="I142" s="21"/>
      <c r="J14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2" s="128" t="str">
        <f>IF(Таблица2021[[#This Row],[Джерело теплозабезпечення №3]]="","",Таблица2021[[#This Row],[Джерело теплозабезпечення №3]])</f>
        <v/>
      </c>
      <c r="M142" s="21"/>
      <c r="N14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2" s="27"/>
      <c r="S14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2" s="72"/>
      <c r="U14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2" s="29"/>
      <c r="W14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3" spans="1:23">
      <c r="A143" s="126">
        <v>140</v>
      </c>
      <c r="B143" s="127" t="str">
        <f>IF(Таблица1[[#This Row],[Коротка назва будівлі]]="","",Таблица1[[#This Row],[Коротка назва будівлі]])</f>
        <v/>
      </c>
      <c r="C143" s="127" t="str">
        <f>IF(Таблица1[[#This Row],[Категорія будівлі]]="","",Таблица1[[#This Row],[Категорія будівлі]])</f>
        <v/>
      </c>
      <c r="D143" s="128" t="str">
        <f>IF(Таблица1[[#This Row],[Джерело теплозабезпечення]]="","",Таблица1[[#This Row],[Джерело теплозабезпечення]])</f>
        <v/>
      </c>
      <c r="E143" s="21"/>
      <c r="F14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3" s="128" t="str">
        <f>IF(Таблица2021[[#This Row],[Джерело теплозабезпечення №2]]="","",Таблица2021[[#This Row],[Джерело теплозабезпечення №2]])</f>
        <v/>
      </c>
      <c r="I143" s="21"/>
      <c r="J14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3" s="128" t="str">
        <f>IF(Таблица2021[[#This Row],[Джерело теплозабезпечення №3]]="","",Таблица2021[[#This Row],[Джерело теплозабезпечення №3]])</f>
        <v/>
      </c>
      <c r="M143" s="21"/>
      <c r="N14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3" s="27"/>
      <c r="S14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3" s="72"/>
      <c r="U14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3" s="29"/>
      <c r="W14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4" spans="1:23">
      <c r="A144" s="126">
        <v>141</v>
      </c>
      <c r="B144" s="127" t="str">
        <f>IF(Таблица1[[#This Row],[Коротка назва будівлі]]="","",Таблица1[[#This Row],[Коротка назва будівлі]])</f>
        <v/>
      </c>
      <c r="C144" s="127" t="str">
        <f>IF(Таблица1[[#This Row],[Категорія будівлі]]="","",Таблица1[[#This Row],[Категорія будівлі]])</f>
        <v/>
      </c>
      <c r="D144" s="128" t="str">
        <f>IF(Таблица1[[#This Row],[Джерело теплозабезпечення]]="","",Таблица1[[#This Row],[Джерело теплозабезпечення]])</f>
        <v/>
      </c>
      <c r="E144" s="21"/>
      <c r="F14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4" s="128" t="str">
        <f>IF(Таблица2021[[#This Row],[Джерело теплозабезпечення №2]]="","",Таблица2021[[#This Row],[Джерело теплозабезпечення №2]])</f>
        <v/>
      </c>
      <c r="I144" s="21"/>
      <c r="J14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4" s="128" t="str">
        <f>IF(Таблица2021[[#This Row],[Джерело теплозабезпечення №3]]="","",Таблица2021[[#This Row],[Джерело теплозабезпечення №3]])</f>
        <v/>
      </c>
      <c r="M144" s="21"/>
      <c r="N14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4" s="27"/>
      <c r="S14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4" s="72"/>
      <c r="U14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4" s="29"/>
      <c r="W14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5" spans="1:23">
      <c r="A145" s="126">
        <v>142</v>
      </c>
      <c r="B145" s="127" t="str">
        <f>IF(Таблица1[[#This Row],[Коротка назва будівлі]]="","",Таблица1[[#This Row],[Коротка назва будівлі]])</f>
        <v/>
      </c>
      <c r="C145" s="127" t="str">
        <f>IF(Таблица1[[#This Row],[Категорія будівлі]]="","",Таблица1[[#This Row],[Категорія будівлі]])</f>
        <v/>
      </c>
      <c r="D145" s="128" t="str">
        <f>IF(Таблица1[[#This Row],[Джерело теплозабезпечення]]="","",Таблица1[[#This Row],[Джерело теплозабезпечення]])</f>
        <v/>
      </c>
      <c r="E145" s="21"/>
      <c r="F14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5" s="128" t="str">
        <f>IF(Таблица2021[[#This Row],[Джерело теплозабезпечення №2]]="","",Таблица2021[[#This Row],[Джерело теплозабезпечення №2]])</f>
        <v/>
      </c>
      <c r="I145" s="21"/>
      <c r="J14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5" s="128" t="str">
        <f>IF(Таблица2021[[#This Row],[Джерело теплозабезпечення №3]]="","",Таблица2021[[#This Row],[Джерело теплозабезпечення №3]])</f>
        <v/>
      </c>
      <c r="M145" s="21"/>
      <c r="N14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5" s="27"/>
      <c r="S14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5" s="72"/>
      <c r="U14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5" s="29"/>
      <c r="W14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6" spans="1:23">
      <c r="A146" s="126">
        <v>143</v>
      </c>
      <c r="B146" s="127" t="str">
        <f>IF(Таблица1[[#This Row],[Коротка назва будівлі]]="","",Таблица1[[#This Row],[Коротка назва будівлі]])</f>
        <v/>
      </c>
      <c r="C146" s="127" t="str">
        <f>IF(Таблица1[[#This Row],[Категорія будівлі]]="","",Таблица1[[#This Row],[Категорія будівлі]])</f>
        <v/>
      </c>
      <c r="D146" s="128" t="str">
        <f>IF(Таблица1[[#This Row],[Джерело теплозабезпечення]]="","",Таблица1[[#This Row],[Джерело теплозабезпечення]])</f>
        <v/>
      </c>
      <c r="E146" s="21"/>
      <c r="F14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6" s="128" t="str">
        <f>IF(Таблица2021[[#This Row],[Джерело теплозабезпечення №2]]="","",Таблица2021[[#This Row],[Джерело теплозабезпечення №2]])</f>
        <v/>
      </c>
      <c r="I146" s="21"/>
      <c r="J14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6" s="128" t="str">
        <f>IF(Таблица2021[[#This Row],[Джерело теплозабезпечення №3]]="","",Таблица2021[[#This Row],[Джерело теплозабезпечення №3]])</f>
        <v/>
      </c>
      <c r="M146" s="21"/>
      <c r="N14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6" s="27"/>
      <c r="S14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6" s="72"/>
      <c r="U14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6" s="29"/>
      <c r="W14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7" spans="1:23">
      <c r="A147" s="126">
        <v>144</v>
      </c>
      <c r="B147" s="127" t="str">
        <f>IF(Таблица1[[#This Row],[Коротка назва будівлі]]="","",Таблица1[[#This Row],[Коротка назва будівлі]])</f>
        <v/>
      </c>
      <c r="C147" s="127" t="str">
        <f>IF(Таблица1[[#This Row],[Категорія будівлі]]="","",Таблица1[[#This Row],[Категорія будівлі]])</f>
        <v/>
      </c>
      <c r="D147" s="128" t="str">
        <f>IF(Таблица1[[#This Row],[Джерело теплозабезпечення]]="","",Таблица1[[#This Row],[Джерело теплозабезпечення]])</f>
        <v/>
      </c>
      <c r="E147" s="21"/>
      <c r="F14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7" s="128" t="str">
        <f>IF(Таблица2021[[#This Row],[Джерело теплозабезпечення №2]]="","",Таблица2021[[#This Row],[Джерело теплозабезпечення №2]])</f>
        <v/>
      </c>
      <c r="I147" s="21"/>
      <c r="J14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7" s="128" t="str">
        <f>IF(Таблица2021[[#This Row],[Джерело теплозабезпечення №3]]="","",Таблица2021[[#This Row],[Джерело теплозабезпечення №3]])</f>
        <v/>
      </c>
      <c r="M147" s="21"/>
      <c r="N14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7" s="27"/>
      <c r="S14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7" s="72"/>
      <c r="U14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7" s="29"/>
      <c r="W14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8" spans="1:23">
      <c r="A148" s="126">
        <v>145</v>
      </c>
      <c r="B148" s="127" t="str">
        <f>IF(Таблица1[[#This Row],[Коротка назва будівлі]]="","",Таблица1[[#This Row],[Коротка назва будівлі]])</f>
        <v/>
      </c>
      <c r="C148" s="127" t="str">
        <f>IF(Таблица1[[#This Row],[Категорія будівлі]]="","",Таблица1[[#This Row],[Категорія будівлі]])</f>
        <v/>
      </c>
      <c r="D148" s="128" t="str">
        <f>IF(Таблица1[[#This Row],[Джерело теплозабезпечення]]="","",Таблица1[[#This Row],[Джерело теплозабезпечення]])</f>
        <v/>
      </c>
      <c r="E148" s="21"/>
      <c r="F14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8" s="128" t="str">
        <f>IF(Таблица2021[[#This Row],[Джерело теплозабезпечення №2]]="","",Таблица2021[[#This Row],[Джерело теплозабезпечення №2]])</f>
        <v/>
      </c>
      <c r="I148" s="21"/>
      <c r="J14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8" s="128" t="str">
        <f>IF(Таблица2021[[#This Row],[Джерело теплозабезпечення №3]]="","",Таблица2021[[#This Row],[Джерело теплозабезпечення №3]])</f>
        <v/>
      </c>
      <c r="M148" s="21"/>
      <c r="N14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8" s="27"/>
      <c r="S14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8" s="72"/>
      <c r="U14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8" s="29"/>
      <c r="W14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49" spans="1:23">
      <c r="A149" s="126">
        <v>146</v>
      </c>
      <c r="B149" s="127" t="str">
        <f>IF(Таблица1[[#This Row],[Коротка назва будівлі]]="","",Таблица1[[#This Row],[Коротка назва будівлі]])</f>
        <v/>
      </c>
      <c r="C149" s="127" t="str">
        <f>IF(Таблица1[[#This Row],[Категорія будівлі]]="","",Таблица1[[#This Row],[Категорія будівлі]])</f>
        <v/>
      </c>
      <c r="D149" s="128" t="str">
        <f>IF(Таблица1[[#This Row],[Джерело теплозабезпечення]]="","",Таблица1[[#This Row],[Джерело теплозабезпечення]])</f>
        <v/>
      </c>
      <c r="E149" s="21"/>
      <c r="F14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4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49" s="128" t="str">
        <f>IF(Таблица2021[[#This Row],[Джерело теплозабезпечення №2]]="","",Таблица2021[[#This Row],[Джерело теплозабезпечення №2]])</f>
        <v/>
      </c>
      <c r="I149" s="21"/>
      <c r="J14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4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49" s="128" t="str">
        <f>IF(Таблица2021[[#This Row],[Джерело теплозабезпечення №3]]="","",Таблица2021[[#This Row],[Джерело теплозабезпечення №3]])</f>
        <v/>
      </c>
      <c r="M149" s="21"/>
      <c r="N14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4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4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4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49" s="27"/>
      <c r="S14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49" s="72"/>
      <c r="U14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49" s="29"/>
      <c r="W14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0" spans="1:23">
      <c r="A150" s="126">
        <v>147</v>
      </c>
      <c r="B150" s="127" t="str">
        <f>IF(Таблица1[[#This Row],[Коротка назва будівлі]]="","",Таблица1[[#This Row],[Коротка назва будівлі]])</f>
        <v/>
      </c>
      <c r="C150" s="127" t="str">
        <f>IF(Таблица1[[#This Row],[Категорія будівлі]]="","",Таблица1[[#This Row],[Категорія будівлі]])</f>
        <v/>
      </c>
      <c r="D150" s="128" t="str">
        <f>IF(Таблица1[[#This Row],[Джерело теплозабезпечення]]="","",Таблица1[[#This Row],[Джерело теплозабезпечення]])</f>
        <v/>
      </c>
      <c r="E150" s="21"/>
      <c r="F15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0" s="128" t="str">
        <f>IF(Таблица2021[[#This Row],[Джерело теплозабезпечення №2]]="","",Таблица2021[[#This Row],[Джерело теплозабезпечення №2]])</f>
        <v/>
      </c>
      <c r="I150" s="21"/>
      <c r="J15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0" s="128" t="str">
        <f>IF(Таблица2021[[#This Row],[Джерело теплозабезпечення №3]]="","",Таблица2021[[#This Row],[Джерело теплозабезпечення №3]])</f>
        <v/>
      </c>
      <c r="M150" s="21"/>
      <c r="N15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0" s="27"/>
      <c r="S15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0" s="72"/>
      <c r="U15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0" s="29"/>
      <c r="W15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1" spans="1:23">
      <c r="A151" s="126">
        <v>148</v>
      </c>
      <c r="B151" s="127" t="str">
        <f>IF(Таблица1[[#This Row],[Коротка назва будівлі]]="","",Таблица1[[#This Row],[Коротка назва будівлі]])</f>
        <v/>
      </c>
      <c r="C151" s="127" t="str">
        <f>IF(Таблица1[[#This Row],[Категорія будівлі]]="","",Таблица1[[#This Row],[Категорія будівлі]])</f>
        <v/>
      </c>
      <c r="D151" s="128" t="str">
        <f>IF(Таблица1[[#This Row],[Джерело теплозабезпечення]]="","",Таблица1[[#This Row],[Джерело теплозабезпечення]])</f>
        <v/>
      </c>
      <c r="E151" s="21"/>
      <c r="F15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1" s="128" t="str">
        <f>IF(Таблица2021[[#This Row],[Джерело теплозабезпечення №2]]="","",Таблица2021[[#This Row],[Джерело теплозабезпечення №2]])</f>
        <v/>
      </c>
      <c r="I151" s="21"/>
      <c r="J15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1" s="128" t="str">
        <f>IF(Таблица2021[[#This Row],[Джерело теплозабезпечення №3]]="","",Таблица2021[[#This Row],[Джерело теплозабезпечення №3]])</f>
        <v/>
      </c>
      <c r="M151" s="21"/>
      <c r="N15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1" s="27"/>
      <c r="S15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1" s="72"/>
      <c r="U15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1" s="29"/>
      <c r="W15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2" spans="1:23">
      <c r="A152" s="126">
        <v>149</v>
      </c>
      <c r="B152" s="127" t="str">
        <f>IF(Таблица1[[#This Row],[Коротка назва будівлі]]="","",Таблица1[[#This Row],[Коротка назва будівлі]])</f>
        <v/>
      </c>
      <c r="C152" s="127" t="str">
        <f>IF(Таблица1[[#This Row],[Категорія будівлі]]="","",Таблица1[[#This Row],[Категорія будівлі]])</f>
        <v/>
      </c>
      <c r="D152" s="128" t="str">
        <f>IF(Таблица1[[#This Row],[Джерело теплозабезпечення]]="","",Таблица1[[#This Row],[Джерело теплозабезпечення]])</f>
        <v/>
      </c>
      <c r="E152" s="21"/>
      <c r="F15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2" s="128" t="str">
        <f>IF(Таблица2021[[#This Row],[Джерело теплозабезпечення №2]]="","",Таблица2021[[#This Row],[Джерело теплозабезпечення №2]])</f>
        <v/>
      </c>
      <c r="I152" s="21"/>
      <c r="J15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2" s="128" t="str">
        <f>IF(Таблица2021[[#This Row],[Джерело теплозабезпечення №3]]="","",Таблица2021[[#This Row],[Джерело теплозабезпечення №3]])</f>
        <v/>
      </c>
      <c r="M152" s="21"/>
      <c r="N15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2" s="27"/>
      <c r="S15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2" s="72"/>
      <c r="U15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2" s="29"/>
      <c r="W15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3" spans="1:23">
      <c r="A153" s="126">
        <v>150</v>
      </c>
      <c r="B153" s="127" t="str">
        <f>IF(Таблица1[[#This Row],[Коротка назва будівлі]]="","",Таблица1[[#This Row],[Коротка назва будівлі]])</f>
        <v/>
      </c>
      <c r="C153" s="127" t="str">
        <f>IF(Таблица1[[#This Row],[Категорія будівлі]]="","",Таблица1[[#This Row],[Категорія будівлі]])</f>
        <v/>
      </c>
      <c r="D153" s="128" t="str">
        <f>IF(Таблица1[[#This Row],[Джерело теплозабезпечення]]="","",Таблица1[[#This Row],[Джерело теплозабезпечення]])</f>
        <v/>
      </c>
      <c r="E153" s="21"/>
      <c r="F15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3" s="128" t="str">
        <f>IF(Таблица2021[[#This Row],[Джерело теплозабезпечення №2]]="","",Таблица2021[[#This Row],[Джерело теплозабезпечення №2]])</f>
        <v/>
      </c>
      <c r="I153" s="21"/>
      <c r="J15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3" s="128" t="str">
        <f>IF(Таблица2021[[#This Row],[Джерело теплозабезпечення №3]]="","",Таблица2021[[#This Row],[Джерело теплозабезпечення №3]])</f>
        <v/>
      </c>
      <c r="M153" s="21"/>
      <c r="N15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3" s="27"/>
      <c r="S15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3" s="72"/>
      <c r="U15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3" s="29"/>
      <c r="W15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4" spans="1:23">
      <c r="A154" s="126">
        <v>151</v>
      </c>
      <c r="B154" s="127" t="str">
        <f>IF(Таблица1[[#This Row],[Коротка назва будівлі]]="","",Таблица1[[#This Row],[Коротка назва будівлі]])</f>
        <v/>
      </c>
      <c r="C154" s="127" t="str">
        <f>IF(Таблица1[[#This Row],[Категорія будівлі]]="","",Таблица1[[#This Row],[Категорія будівлі]])</f>
        <v/>
      </c>
      <c r="D154" s="128" t="str">
        <f>IF(Таблица1[[#This Row],[Джерело теплозабезпечення]]="","",Таблица1[[#This Row],[Джерело теплозабезпечення]])</f>
        <v/>
      </c>
      <c r="E154" s="21"/>
      <c r="F15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4" s="128" t="str">
        <f>IF(Таблица2021[[#This Row],[Джерело теплозабезпечення №2]]="","",Таблица2021[[#This Row],[Джерело теплозабезпечення №2]])</f>
        <v/>
      </c>
      <c r="I154" s="21"/>
      <c r="J15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4" s="128" t="str">
        <f>IF(Таблица2021[[#This Row],[Джерело теплозабезпечення №3]]="","",Таблица2021[[#This Row],[Джерело теплозабезпечення №3]])</f>
        <v/>
      </c>
      <c r="M154" s="21"/>
      <c r="N15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4" s="27"/>
      <c r="S15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4" s="72"/>
      <c r="U15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4" s="29"/>
      <c r="W15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5" spans="1:23">
      <c r="A155" s="126">
        <v>152</v>
      </c>
      <c r="B155" s="127" t="str">
        <f>IF(Таблица1[[#This Row],[Коротка назва будівлі]]="","",Таблица1[[#This Row],[Коротка назва будівлі]])</f>
        <v/>
      </c>
      <c r="C155" s="127" t="str">
        <f>IF(Таблица1[[#This Row],[Категорія будівлі]]="","",Таблица1[[#This Row],[Категорія будівлі]])</f>
        <v/>
      </c>
      <c r="D155" s="128" t="str">
        <f>IF(Таблица1[[#This Row],[Джерело теплозабезпечення]]="","",Таблица1[[#This Row],[Джерело теплозабезпечення]])</f>
        <v/>
      </c>
      <c r="E155" s="21"/>
      <c r="F15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5" s="128" t="str">
        <f>IF(Таблица2021[[#This Row],[Джерело теплозабезпечення №2]]="","",Таблица2021[[#This Row],[Джерело теплозабезпечення №2]])</f>
        <v/>
      </c>
      <c r="I155" s="21"/>
      <c r="J15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5" s="128" t="str">
        <f>IF(Таблица2021[[#This Row],[Джерело теплозабезпечення №3]]="","",Таблица2021[[#This Row],[Джерело теплозабезпечення №3]])</f>
        <v/>
      </c>
      <c r="M155" s="21"/>
      <c r="N15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5" s="27"/>
      <c r="S15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5" s="72"/>
      <c r="U15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5" s="29"/>
      <c r="W15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6" spans="1:23">
      <c r="A156" s="126">
        <v>153</v>
      </c>
      <c r="B156" s="127" t="str">
        <f>IF(Таблица1[[#This Row],[Коротка назва будівлі]]="","",Таблица1[[#This Row],[Коротка назва будівлі]])</f>
        <v/>
      </c>
      <c r="C156" s="127" t="str">
        <f>IF(Таблица1[[#This Row],[Категорія будівлі]]="","",Таблица1[[#This Row],[Категорія будівлі]])</f>
        <v/>
      </c>
      <c r="D156" s="128" t="str">
        <f>IF(Таблица1[[#This Row],[Джерело теплозабезпечення]]="","",Таблица1[[#This Row],[Джерело теплозабезпечення]])</f>
        <v/>
      </c>
      <c r="E156" s="21"/>
      <c r="F15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6" s="128" t="str">
        <f>IF(Таблица2021[[#This Row],[Джерело теплозабезпечення №2]]="","",Таблица2021[[#This Row],[Джерело теплозабезпечення №2]])</f>
        <v/>
      </c>
      <c r="I156" s="21"/>
      <c r="J15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6" s="128" t="str">
        <f>IF(Таблица2021[[#This Row],[Джерело теплозабезпечення №3]]="","",Таблица2021[[#This Row],[Джерело теплозабезпечення №3]])</f>
        <v/>
      </c>
      <c r="M156" s="21"/>
      <c r="N15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6" s="27"/>
      <c r="S15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6" s="72"/>
      <c r="U15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6" s="29"/>
      <c r="W15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7" spans="1:23">
      <c r="A157" s="126">
        <v>154</v>
      </c>
      <c r="B157" s="127" t="str">
        <f>IF(Таблица1[[#This Row],[Коротка назва будівлі]]="","",Таблица1[[#This Row],[Коротка назва будівлі]])</f>
        <v/>
      </c>
      <c r="C157" s="127" t="str">
        <f>IF(Таблица1[[#This Row],[Категорія будівлі]]="","",Таблица1[[#This Row],[Категорія будівлі]])</f>
        <v/>
      </c>
      <c r="D157" s="128" t="str">
        <f>IF(Таблица1[[#This Row],[Джерело теплозабезпечення]]="","",Таблица1[[#This Row],[Джерело теплозабезпечення]])</f>
        <v/>
      </c>
      <c r="E157" s="21"/>
      <c r="F15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7" s="128" t="str">
        <f>IF(Таблица2021[[#This Row],[Джерело теплозабезпечення №2]]="","",Таблица2021[[#This Row],[Джерело теплозабезпечення №2]])</f>
        <v/>
      </c>
      <c r="I157" s="21"/>
      <c r="J15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7" s="128" t="str">
        <f>IF(Таблица2021[[#This Row],[Джерело теплозабезпечення №3]]="","",Таблица2021[[#This Row],[Джерело теплозабезпечення №3]])</f>
        <v/>
      </c>
      <c r="M157" s="21"/>
      <c r="N15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7" s="27"/>
      <c r="S15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7" s="72"/>
      <c r="U15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7" s="29"/>
      <c r="W15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8" spans="1:23">
      <c r="A158" s="126">
        <v>155</v>
      </c>
      <c r="B158" s="127" t="str">
        <f>IF(Таблица1[[#This Row],[Коротка назва будівлі]]="","",Таблица1[[#This Row],[Коротка назва будівлі]])</f>
        <v/>
      </c>
      <c r="C158" s="127" t="str">
        <f>IF(Таблица1[[#This Row],[Категорія будівлі]]="","",Таблица1[[#This Row],[Категорія будівлі]])</f>
        <v/>
      </c>
      <c r="D158" s="128" t="str">
        <f>IF(Таблица1[[#This Row],[Джерело теплозабезпечення]]="","",Таблица1[[#This Row],[Джерело теплозабезпечення]])</f>
        <v/>
      </c>
      <c r="E158" s="21"/>
      <c r="F15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8" s="128" t="str">
        <f>IF(Таблица2021[[#This Row],[Джерело теплозабезпечення №2]]="","",Таблица2021[[#This Row],[Джерело теплозабезпечення №2]])</f>
        <v/>
      </c>
      <c r="I158" s="21"/>
      <c r="J15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8" s="128" t="str">
        <f>IF(Таблица2021[[#This Row],[Джерело теплозабезпечення №3]]="","",Таблица2021[[#This Row],[Джерело теплозабезпечення №3]])</f>
        <v/>
      </c>
      <c r="M158" s="21"/>
      <c r="N15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8" s="27"/>
      <c r="S15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8" s="72"/>
      <c r="U15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8" s="29"/>
      <c r="W15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59" spans="1:23">
      <c r="A159" s="126">
        <v>156</v>
      </c>
      <c r="B159" s="127" t="str">
        <f>IF(Таблица1[[#This Row],[Коротка назва будівлі]]="","",Таблица1[[#This Row],[Коротка назва будівлі]])</f>
        <v/>
      </c>
      <c r="C159" s="127" t="str">
        <f>IF(Таблица1[[#This Row],[Категорія будівлі]]="","",Таблица1[[#This Row],[Категорія будівлі]])</f>
        <v/>
      </c>
      <c r="D159" s="128" t="str">
        <f>IF(Таблица1[[#This Row],[Джерело теплозабезпечення]]="","",Таблица1[[#This Row],[Джерело теплозабезпечення]])</f>
        <v/>
      </c>
      <c r="E159" s="21"/>
      <c r="F15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5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59" s="128" t="str">
        <f>IF(Таблица2021[[#This Row],[Джерело теплозабезпечення №2]]="","",Таблица2021[[#This Row],[Джерело теплозабезпечення №2]])</f>
        <v/>
      </c>
      <c r="I159" s="21"/>
      <c r="J15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5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59" s="128" t="str">
        <f>IF(Таблица2021[[#This Row],[Джерело теплозабезпечення №3]]="","",Таблица2021[[#This Row],[Джерело теплозабезпечення №3]])</f>
        <v/>
      </c>
      <c r="M159" s="21"/>
      <c r="N15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5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5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5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59" s="27"/>
      <c r="S15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59" s="72"/>
      <c r="U15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59" s="29"/>
      <c r="W15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0" spans="1:23">
      <c r="A160" s="126">
        <v>157</v>
      </c>
      <c r="B160" s="127" t="str">
        <f>IF(Таблица1[[#This Row],[Коротка назва будівлі]]="","",Таблица1[[#This Row],[Коротка назва будівлі]])</f>
        <v/>
      </c>
      <c r="C160" s="127" t="str">
        <f>IF(Таблица1[[#This Row],[Категорія будівлі]]="","",Таблица1[[#This Row],[Категорія будівлі]])</f>
        <v/>
      </c>
      <c r="D160" s="128" t="str">
        <f>IF(Таблица1[[#This Row],[Джерело теплозабезпечення]]="","",Таблица1[[#This Row],[Джерело теплозабезпечення]])</f>
        <v/>
      </c>
      <c r="E160" s="21"/>
      <c r="F16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0" s="128" t="str">
        <f>IF(Таблица2021[[#This Row],[Джерело теплозабезпечення №2]]="","",Таблица2021[[#This Row],[Джерело теплозабезпечення №2]])</f>
        <v/>
      </c>
      <c r="I160" s="21"/>
      <c r="J16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0" s="128" t="str">
        <f>IF(Таблица2021[[#This Row],[Джерело теплозабезпечення №3]]="","",Таблица2021[[#This Row],[Джерело теплозабезпечення №3]])</f>
        <v/>
      </c>
      <c r="M160" s="21"/>
      <c r="N16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0" s="27"/>
      <c r="S16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0" s="72"/>
      <c r="U16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0" s="29"/>
      <c r="W16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1" spans="1:23">
      <c r="A161" s="126">
        <v>158</v>
      </c>
      <c r="B161" s="127" t="str">
        <f>IF(Таблица1[[#This Row],[Коротка назва будівлі]]="","",Таблица1[[#This Row],[Коротка назва будівлі]])</f>
        <v/>
      </c>
      <c r="C161" s="127" t="str">
        <f>IF(Таблица1[[#This Row],[Категорія будівлі]]="","",Таблица1[[#This Row],[Категорія будівлі]])</f>
        <v/>
      </c>
      <c r="D161" s="128" t="str">
        <f>IF(Таблица1[[#This Row],[Джерело теплозабезпечення]]="","",Таблица1[[#This Row],[Джерело теплозабезпечення]])</f>
        <v/>
      </c>
      <c r="E161" s="21"/>
      <c r="F16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1" s="128" t="str">
        <f>IF(Таблица2021[[#This Row],[Джерело теплозабезпечення №2]]="","",Таблица2021[[#This Row],[Джерело теплозабезпечення №2]])</f>
        <v/>
      </c>
      <c r="I161" s="21"/>
      <c r="J16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1" s="128" t="str">
        <f>IF(Таблица2021[[#This Row],[Джерело теплозабезпечення №3]]="","",Таблица2021[[#This Row],[Джерело теплозабезпечення №3]])</f>
        <v/>
      </c>
      <c r="M161" s="21"/>
      <c r="N16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1" s="27"/>
      <c r="S16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1" s="72"/>
      <c r="U16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1" s="29"/>
      <c r="W16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2" spans="1:23">
      <c r="A162" s="126">
        <v>159</v>
      </c>
      <c r="B162" s="127" t="str">
        <f>IF(Таблица1[[#This Row],[Коротка назва будівлі]]="","",Таблица1[[#This Row],[Коротка назва будівлі]])</f>
        <v/>
      </c>
      <c r="C162" s="127" t="str">
        <f>IF(Таблица1[[#This Row],[Категорія будівлі]]="","",Таблица1[[#This Row],[Категорія будівлі]])</f>
        <v/>
      </c>
      <c r="D162" s="128" t="str">
        <f>IF(Таблица1[[#This Row],[Джерело теплозабезпечення]]="","",Таблица1[[#This Row],[Джерело теплозабезпечення]])</f>
        <v/>
      </c>
      <c r="E162" s="21"/>
      <c r="F16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2" s="128" t="str">
        <f>IF(Таблица2021[[#This Row],[Джерело теплозабезпечення №2]]="","",Таблица2021[[#This Row],[Джерело теплозабезпечення №2]])</f>
        <v/>
      </c>
      <c r="I162" s="21"/>
      <c r="J16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2" s="128" t="str">
        <f>IF(Таблица2021[[#This Row],[Джерело теплозабезпечення №3]]="","",Таблица2021[[#This Row],[Джерело теплозабезпечення №3]])</f>
        <v/>
      </c>
      <c r="M162" s="21"/>
      <c r="N16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2" s="27"/>
      <c r="S16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2" s="72"/>
      <c r="U16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2" s="29"/>
      <c r="W16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3" spans="1:23">
      <c r="A163" s="126">
        <v>160</v>
      </c>
      <c r="B163" s="127" t="str">
        <f>IF(Таблица1[[#This Row],[Коротка назва будівлі]]="","",Таблица1[[#This Row],[Коротка назва будівлі]])</f>
        <v/>
      </c>
      <c r="C163" s="127" t="str">
        <f>IF(Таблица1[[#This Row],[Категорія будівлі]]="","",Таблица1[[#This Row],[Категорія будівлі]])</f>
        <v/>
      </c>
      <c r="D163" s="128" t="str">
        <f>IF(Таблица1[[#This Row],[Джерело теплозабезпечення]]="","",Таблица1[[#This Row],[Джерело теплозабезпечення]])</f>
        <v/>
      </c>
      <c r="E163" s="21"/>
      <c r="F16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3" s="128" t="str">
        <f>IF(Таблица2021[[#This Row],[Джерело теплозабезпечення №2]]="","",Таблица2021[[#This Row],[Джерело теплозабезпечення №2]])</f>
        <v/>
      </c>
      <c r="I163" s="21"/>
      <c r="J16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3" s="128" t="str">
        <f>IF(Таблица2021[[#This Row],[Джерело теплозабезпечення №3]]="","",Таблица2021[[#This Row],[Джерело теплозабезпечення №3]])</f>
        <v/>
      </c>
      <c r="M163" s="21"/>
      <c r="N16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3" s="27"/>
      <c r="S16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3" s="72"/>
      <c r="U16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3" s="29"/>
      <c r="W16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4" spans="1:23">
      <c r="A164" s="126">
        <v>161</v>
      </c>
      <c r="B164" s="127" t="str">
        <f>IF(Таблица1[[#This Row],[Коротка назва будівлі]]="","",Таблица1[[#This Row],[Коротка назва будівлі]])</f>
        <v/>
      </c>
      <c r="C164" s="127" t="str">
        <f>IF(Таблица1[[#This Row],[Категорія будівлі]]="","",Таблица1[[#This Row],[Категорія будівлі]])</f>
        <v/>
      </c>
      <c r="D164" s="128" t="str">
        <f>IF(Таблица1[[#This Row],[Джерело теплозабезпечення]]="","",Таблица1[[#This Row],[Джерело теплозабезпечення]])</f>
        <v/>
      </c>
      <c r="E164" s="21"/>
      <c r="F16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4" s="128" t="str">
        <f>IF(Таблица2021[[#This Row],[Джерело теплозабезпечення №2]]="","",Таблица2021[[#This Row],[Джерело теплозабезпечення №2]])</f>
        <v/>
      </c>
      <c r="I164" s="21"/>
      <c r="J16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4" s="128" t="str">
        <f>IF(Таблица2021[[#This Row],[Джерело теплозабезпечення №3]]="","",Таблица2021[[#This Row],[Джерело теплозабезпечення №3]])</f>
        <v/>
      </c>
      <c r="M164" s="21"/>
      <c r="N16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4" s="27"/>
      <c r="S16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4" s="72"/>
      <c r="U16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4" s="29"/>
      <c r="W16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5" spans="1:23">
      <c r="A165" s="126">
        <v>162</v>
      </c>
      <c r="B165" s="127" t="str">
        <f>IF(Таблица1[[#This Row],[Коротка назва будівлі]]="","",Таблица1[[#This Row],[Коротка назва будівлі]])</f>
        <v/>
      </c>
      <c r="C165" s="127" t="str">
        <f>IF(Таблица1[[#This Row],[Категорія будівлі]]="","",Таблица1[[#This Row],[Категорія будівлі]])</f>
        <v/>
      </c>
      <c r="D165" s="128" t="str">
        <f>IF(Таблица1[[#This Row],[Джерело теплозабезпечення]]="","",Таблица1[[#This Row],[Джерело теплозабезпечення]])</f>
        <v/>
      </c>
      <c r="E165" s="21"/>
      <c r="F16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5" s="128" t="str">
        <f>IF(Таблица2021[[#This Row],[Джерело теплозабезпечення №2]]="","",Таблица2021[[#This Row],[Джерело теплозабезпечення №2]])</f>
        <v/>
      </c>
      <c r="I165" s="21"/>
      <c r="J16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5" s="128" t="str">
        <f>IF(Таблица2021[[#This Row],[Джерело теплозабезпечення №3]]="","",Таблица2021[[#This Row],[Джерело теплозабезпечення №3]])</f>
        <v/>
      </c>
      <c r="M165" s="21"/>
      <c r="N16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5" s="27"/>
      <c r="S16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5" s="72"/>
      <c r="U16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5" s="29"/>
      <c r="W16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6" spans="1:23">
      <c r="A166" s="126">
        <v>163</v>
      </c>
      <c r="B166" s="127" t="str">
        <f>IF(Таблица1[[#This Row],[Коротка назва будівлі]]="","",Таблица1[[#This Row],[Коротка назва будівлі]])</f>
        <v/>
      </c>
      <c r="C166" s="127" t="str">
        <f>IF(Таблица1[[#This Row],[Категорія будівлі]]="","",Таблица1[[#This Row],[Категорія будівлі]])</f>
        <v/>
      </c>
      <c r="D166" s="128" t="str">
        <f>IF(Таблица1[[#This Row],[Джерело теплозабезпечення]]="","",Таблица1[[#This Row],[Джерело теплозабезпечення]])</f>
        <v/>
      </c>
      <c r="E166" s="21"/>
      <c r="F16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6" s="128" t="str">
        <f>IF(Таблица2021[[#This Row],[Джерело теплозабезпечення №2]]="","",Таблица2021[[#This Row],[Джерело теплозабезпечення №2]])</f>
        <v/>
      </c>
      <c r="I166" s="21"/>
      <c r="J16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6" s="128" t="str">
        <f>IF(Таблица2021[[#This Row],[Джерело теплозабезпечення №3]]="","",Таблица2021[[#This Row],[Джерело теплозабезпечення №3]])</f>
        <v/>
      </c>
      <c r="M166" s="21"/>
      <c r="N16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6" s="27"/>
      <c r="S16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6" s="72"/>
      <c r="U16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6" s="29"/>
      <c r="W16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7" spans="1:23">
      <c r="A167" s="126">
        <v>164</v>
      </c>
      <c r="B167" s="127" t="str">
        <f>IF(Таблица1[[#This Row],[Коротка назва будівлі]]="","",Таблица1[[#This Row],[Коротка назва будівлі]])</f>
        <v/>
      </c>
      <c r="C167" s="127" t="str">
        <f>IF(Таблица1[[#This Row],[Категорія будівлі]]="","",Таблица1[[#This Row],[Категорія будівлі]])</f>
        <v/>
      </c>
      <c r="D167" s="128" t="str">
        <f>IF(Таблица1[[#This Row],[Джерело теплозабезпечення]]="","",Таблица1[[#This Row],[Джерело теплозабезпечення]])</f>
        <v/>
      </c>
      <c r="E167" s="21"/>
      <c r="F16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7" s="128" t="str">
        <f>IF(Таблица2021[[#This Row],[Джерело теплозабезпечення №2]]="","",Таблица2021[[#This Row],[Джерело теплозабезпечення №2]])</f>
        <v/>
      </c>
      <c r="I167" s="21"/>
      <c r="J16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7" s="128" t="str">
        <f>IF(Таблица2021[[#This Row],[Джерело теплозабезпечення №3]]="","",Таблица2021[[#This Row],[Джерело теплозабезпечення №3]])</f>
        <v/>
      </c>
      <c r="M167" s="21"/>
      <c r="N16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7" s="27"/>
      <c r="S16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7" s="72"/>
      <c r="U16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7" s="29"/>
      <c r="W16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8" spans="1:23">
      <c r="A168" s="126">
        <v>165</v>
      </c>
      <c r="B168" s="127" t="str">
        <f>IF(Таблица1[[#This Row],[Коротка назва будівлі]]="","",Таблица1[[#This Row],[Коротка назва будівлі]])</f>
        <v/>
      </c>
      <c r="C168" s="127" t="str">
        <f>IF(Таблица1[[#This Row],[Категорія будівлі]]="","",Таблица1[[#This Row],[Категорія будівлі]])</f>
        <v/>
      </c>
      <c r="D168" s="128" t="str">
        <f>IF(Таблица1[[#This Row],[Джерело теплозабезпечення]]="","",Таблица1[[#This Row],[Джерело теплозабезпечення]])</f>
        <v/>
      </c>
      <c r="E168" s="21"/>
      <c r="F16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8" s="128" t="str">
        <f>IF(Таблица2021[[#This Row],[Джерело теплозабезпечення №2]]="","",Таблица2021[[#This Row],[Джерело теплозабезпечення №2]])</f>
        <v/>
      </c>
      <c r="I168" s="21"/>
      <c r="J16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8" s="128" t="str">
        <f>IF(Таблица2021[[#This Row],[Джерело теплозабезпечення №3]]="","",Таблица2021[[#This Row],[Джерело теплозабезпечення №3]])</f>
        <v/>
      </c>
      <c r="M168" s="21"/>
      <c r="N16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8" s="27"/>
      <c r="S16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8" s="72"/>
      <c r="U16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8" s="29"/>
      <c r="W16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69" spans="1:23">
      <c r="A169" s="126">
        <v>166</v>
      </c>
      <c r="B169" s="127" t="str">
        <f>IF(Таблица1[[#This Row],[Коротка назва будівлі]]="","",Таблица1[[#This Row],[Коротка назва будівлі]])</f>
        <v/>
      </c>
      <c r="C169" s="127" t="str">
        <f>IF(Таблица1[[#This Row],[Категорія будівлі]]="","",Таблица1[[#This Row],[Категорія будівлі]])</f>
        <v/>
      </c>
      <c r="D169" s="128" t="str">
        <f>IF(Таблица1[[#This Row],[Джерело теплозабезпечення]]="","",Таблица1[[#This Row],[Джерело теплозабезпечення]])</f>
        <v/>
      </c>
      <c r="E169" s="21"/>
      <c r="F16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6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69" s="128" t="str">
        <f>IF(Таблица2021[[#This Row],[Джерело теплозабезпечення №2]]="","",Таблица2021[[#This Row],[Джерело теплозабезпечення №2]])</f>
        <v/>
      </c>
      <c r="I169" s="21"/>
      <c r="J16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6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69" s="128" t="str">
        <f>IF(Таблица2021[[#This Row],[Джерело теплозабезпечення №3]]="","",Таблица2021[[#This Row],[Джерело теплозабезпечення №3]])</f>
        <v/>
      </c>
      <c r="M169" s="21"/>
      <c r="N16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6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6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6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69" s="27"/>
      <c r="S16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69" s="72"/>
      <c r="U16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69" s="29"/>
      <c r="W16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0" spans="1:23">
      <c r="A170" s="126">
        <v>167</v>
      </c>
      <c r="B170" s="127" t="str">
        <f>IF(Таблица1[[#This Row],[Коротка назва будівлі]]="","",Таблица1[[#This Row],[Коротка назва будівлі]])</f>
        <v/>
      </c>
      <c r="C170" s="127" t="str">
        <f>IF(Таблица1[[#This Row],[Категорія будівлі]]="","",Таблица1[[#This Row],[Категорія будівлі]])</f>
        <v/>
      </c>
      <c r="D170" s="128" t="str">
        <f>IF(Таблица1[[#This Row],[Джерело теплозабезпечення]]="","",Таблица1[[#This Row],[Джерело теплозабезпечення]])</f>
        <v/>
      </c>
      <c r="E170" s="21"/>
      <c r="F17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0" s="128" t="str">
        <f>IF(Таблица2021[[#This Row],[Джерело теплозабезпечення №2]]="","",Таблица2021[[#This Row],[Джерело теплозабезпечення №2]])</f>
        <v/>
      </c>
      <c r="I170" s="21"/>
      <c r="J17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0" s="128" t="str">
        <f>IF(Таблица2021[[#This Row],[Джерело теплозабезпечення №3]]="","",Таблица2021[[#This Row],[Джерело теплозабезпечення №3]])</f>
        <v/>
      </c>
      <c r="M170" s="21"/>
      <c r="N17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0" s="27"/>
      <c r="S17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0" s="72"/>
      <c r="U17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0" s="29"/>
      <c r="W17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1" spans="1:23">
      <c r="A171" s="126">
        <v>168</v>
      </c>
      <c r="B171" s="127" t="str">
        <f>IF(Таблица1[[#This Row],[Коротка назва будівлі]]="","",Таблица1[[#This Row],[Коротка назва будівлі]])</f>
        <v/>
      </c>
      <c r="C171" s="127" t="str">
        <f>IF(Таблица1[[#This Row],[Категорія будівлі]]="","",Таблица1[[#This Row],[Категорія будівлі]])</f>
        <v/>
      </c>
      <c r="D171" s="128" t="str">
        <f>IF(Таблица1[[#This Row],[Джерело теплозабезпечення]]="","",Таблица1[[#This Row],[Джерело теплозабезпечення]])</f>
        <v/>
      </c>
      <c r="E171" s="21"/>
      <c r="F17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1" s="128" t="str">
        <f>IF(Таблица2021[[#This Row],[Джерело теплозабезпечення №2]]="","",Таблица2021[[#This Row],[Джерело теплозабезпечення №2]])</f>
        <v/>
      </c>
      <c r="I171" s="21"/>
      <c r="J17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1" s="128" t="str">
        <f>IF(Таблица2021[[#This Row],[Джерело теплозабезпечення №3]]="","",Таблица2021[[#This Row],[Джерело теплозабезпечення №3]])</f>
        <v/>
      </c>
      <c r="M171" s="21"/>
      <c r="N17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1" s="27"/>
      <c r="S17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1" s="72"/>
      <c r="U17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1" s="29"/>
      <c r="W17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2" spans="1:23">
      <c r="A172" s="126">
        <v>169</v>
      </c>
      <c r="B172" s="127" t="str">
        <f>IF(Таблица1[[#This Row],[Коротка назва будівлі]]="","",Таблица1[[#This Row],[Коротка назва будівлі]])</f>
        <v/>
      </c>
      <c r="C172" s="127" t="str">
        <f>IF(Таблица1[[#This Row],[Категорія будівлі]]="","",Таблица1[[#This Row],[Категорія будівлі]])</f>
        <v/>
      </c>
      <c r="D172" s="128" t="str">
        <f>IF(Таблица1[[#This Row],[Джерело теплозабезпечення]]="","",Таблица1[[#This Row],[Джерело теплозабезпечення]])</f>
        <v/>
      </c>
      <c r="E172" s="21"/>
      <c r="F17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2" s="128" t="str">
        <f>IF(Таблица2021[[#This Row],[Джерело теплозабезпечення №2]]="","",Таблица2021[[#This Row],[Джерело теплозабезпечення №2]])</f>
        <v/>
      </c>
      <c r="I172" s="21"/>
      <c r="J17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2" s="128" t="str">
        <f>IF(Таблица2021[[#This Row],[Джерело теплозабезпечення №3]]="","",Таблица2021[[#This Row],[Джерело теплозабезпечення №3]])</f>
        <v/>
      </c>
      <c r="M172" s="21"/>
      <c r="N17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2" s="27"/>
      <c r="S17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2" s="72"/>
      <c r="U17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2" s="29"/>
      <c r="W17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3" spans="1:23">
      <c r="A173" s="126">
        <v>170</v>
      </c>
      <c r="B173" s="127" t="str">
        <f>IF(Таблица1[[#This Row],[Коротка назва будівлі]]="","",Таблица1[[#This Row],[Коротка назва будівлі]])</f>
        <v/>
      </c>
      <c r="C173" s="127" t="str">
        <f>IF(Таблица1[[#This Row],[Категорія будівлі]]="","",Таблица1[[#This Row],[Категорія будівлі]])</f>
        <v/>
      </c>
      <c r="D173" s="128" t="str">
        <f>IF(Таблица1[[#This Row],[Джерело теплозабезпечення]]="","",Таблица1[[#This Row],[Джерело теплозабезпечення]])</f>
        <v/>
      </c>
      <c r="E173" s="21"/>
      <c r="F17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3" s="128" t="str">
        <f>IF(Таблица2021[[#This Row],[Джерело теплозабезпечення №2]]="","",Таблица2021[[#This Row],[Джерело теплозабезпечення №2]])</f>
        <v/>
      </c>
      <c r="I173" s="21"/>
      <c r="J17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3" s="128" t="str">
        <f>IF(Таблица2021[[#This Row],[Джерело теплозабезпечення №3]]="","",Таблица2021[[#This Row],[Джерело теплозабезпечення №3]])</f>
        <v/>
      </c>
      <c r="M173" s="21"/>
      <c r="N17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3" s="27"/>
      <c r="S17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3" s="72"/>
      <c r="U17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3" s="29"/>
      <c r="W17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4" spans="1:23">
      <c r="A174" s="126">
        <v>171</v>
      </c>
      <c r="B174" s="127" t="str">
        <f>IF(Таблица1[[#This Row],[Коротка назва будівлі]]="","",Таблица1[[#This Row],[Коротка назва будівлі]])</f>
        <v/>
      </c>
      <c r="C174" s="127" t="str">
        <f>IF(Таблица1[[#This Row],[Категорія будівлі]]="","",Таблица1[[#This Row],[Категорія будівлі]])</f>
        <v/>
      </c>
      <c r="D174" s="128" t="str">
        <f>IF(Таблица1[[#This Row],[Джерело теплозабезпечення]]="","",Таблица1[[#This Row],[Джерело теплозабезпечення]])</f>
        <v/>
      </c>
      <c r="E174" s="21"/>
      <c r="F17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4" s="128" t="str">
        <f>IF(Таблица2021[[#This Row],[Джерело теплозабезпечення №2]]="","",Таблица2021[[#This Row],[Джерело теплозабезпечення №2]])</f>
        <v/>
      </c>
      <c r="I174" s="21"/>
      <c r="J17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4" s="128" t="str">
        <f>IF(Таблица2021[[#This Row],[Джерело теплозабезпечення №3]]="","",Таблица2021[[#This Row],[Джерело теплозабезпечення №3]])</f>
        <v/>
      </c>
      <c r="M174" s="21"/>
      <c r="N17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4" s="27"/>
      <c r="S17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4" s="72"/>
      <c r="U17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4" s="29"/>
      <c r="W17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5" spans="1:23">
      <c r="A175" s="126">
        <v>172</v>
      </c>
      <c r="B175" s="127" t="str">
        <f>IF(Таблица1[[#This Row],[Коротка назва будівлі]]="","",Таблица1[[#This Row],[Коротка назва будівлі]])</f>
        <v/>
      </c>
      <c r="C175" s="127" t="str">
        <f>IF(Таблица1[[#This Row],[Категорія будівлі]]="","",Таблица1[[#This Row],[Категорія будівлі]])</f>
        <v/>
      </c>
      <c r="D175" s="128" t="str">
        <f>IF(Таблица1[[#This Row],[Джерело теплозабезпечення]]="","",Таблица1[[#This Row],[Джерело теплозабезпечення]])</f>
        <v/>
      </c>
      <c r="E175" s="21"/>
      <c r="F17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5" s="128" t="str">
        <f>IF(Таблица2021[[#This Row],[Джерело теплозабезпечення №2]]="","",Таблица2021[[#This Row],[Джерело теплозабезпечення №2]])</f>
        <v/>
      </c>
      <c r="I175" s="21"/>
      <c r="J17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5" s="128" t="str">
        <f>IF(Таблица2021[[#This Row],[Джерело теплозабезпечення №3]]="","",Таблица2021[[#This Row],[Джерело теплозабезпечення №3]])</f>
        <v/>
      </c>
      <c r="M175" s="21"/>
      <c r="N17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5" s="27"/>
      <c r="S17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5" s="72"/>
      <c r="U17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5" s="29"/>
      <c r="W17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6" spans="1:23">
      <c r="A176" s="126">
        <v>173</v>
      </c>
      <c r="B176" s="127" t="str">
        <f>IF(Таблица1[[#This Row],[Коротка назва будівлі]]="","",Таблица1[[#This Row],[Коротка назва будівлі]])</f>
        <v/>
      </c>
      <c r="C176" s="127" t="str">
        <f>IF(Таблица1[[#This Row],[Категорія будівлі]]="","",Таблица1[[#This Row],[Категорія будівлі]])</f>
        <v/>
      </c>
      <c r="D176" s="128" t="str">
        <f>IF(Таблица1[[#This Row],[Джерело теплозабезпечення]]="","",Таблица1[[#This Row],[Джерело теплозабезпечення]])</f>
        <v/>
      </c>
      <c r="E176" s="21"/>
      <c r="F17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6" s="128" t="str">
        <f>IF(Таблица2021[[#This Row],[Джерело теплозабезпечення №2]]="","",Таблица2021[[#This Row],[Джерело теплозабезпечення №2]])</f>
        <v/>
      </c>
      <c r="I176" s="21"/>
      <c r="J17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6" s="128" t="str">
        <f>IF(Таблица2021[[#This Row],[Джерело теплозабезпечення №3]]="","",Таблица2021[[#This Row],[Джерело теплозабезпечення №3]])</f>
        <v/>
      </c>
      <c r="M176" s="21"/>
      <c r="N17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6" s="27"/>
      <c r="S17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6" s="72"/>
      <c r="U17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6" s="29"/>
      <c r="W17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7" spans="1:23">
      <c r="A177" s="126">
        <v>174</v>
      </c>
      <c r="B177" s="127" t="str">
        <f>IF(Таблица1[[#This Row],[Коротка назва будівлі]]="","",Таблица1[[#This Row],[Коротка назва будівлі]])</f>
        <v/>
      </c>
      <c r="C177" s="127" t="str">
        <f>IF(Таблица1[[#This Row],[Категорія будівлі]]="","",Таблица1[[#This Row],[Категорія будівлі]])</f>
        <v/>
      </c>
      <c r="D177" s="128" t="str">
        <f>IF(Таблица1[[#This Row],[Джерело теплозабезпечення]]="","",Таблица1[[#This Row],[Джерело теплозабезпечення]])</f>
        <v/>
      </c>
      <c r="E177" s="21"/>
      <c r="F17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7" s="128" t="str">
        <f>IF(Таблица2021[[#This Row],[Джерело теплозабезпечення №2]]="","",Таблица2021[[#This Row],[Джерело теплозабезпечення №2]])</f>
        <v/>
      </c>
      <c r="I177" s="21"/>
      <c r="J17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7" s="128" t="str">
        <f>IF(Таблица2021[[#This Row],[Джерело теплозабезпечення №3]]="","",Таблица2021[[#This Row],[Джерело теплозабезпечення №3]])</f>
        <v/>
      </c>
      <c r="M177" s="21"/>
      <c r="N17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7" s="27"/>
      <c r="S17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7" s="72"/>
      <c r="U17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7" s="29"/>
      <c r="W17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8" spans="1:23">
      <c r="A178" s="126">
        <v>175</v>
      </c>
      <c r="B178" s="127" t="str">
        <f>IF(Таблица1[[#This Row],[Коротка назва будівлі]]="","",Таблица1[[#This Row],[Коротка назва будівлі]])</f>
        <v/>
      </c>
      <c r="C178" s="127" t="str">
        <f>IF(Таблица1[[#This Row],[Категорія будівлі]]="","",Таблица1[[#This Row],[Категорія будівлі]])</f>
        <v/>
      </c>
      <c r="D178" s="128" t="str">
        <f>IF(Таблица1[[#This Row],[Джерело теплозабезпечення]]="","",Таблица1[[#This Row],[Джерело теплозабезпечення]])</f>
        <v/>
      </c>
      <c r="E178" s="21"/>
      <c r="F17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8" s="128" t="str">
        <f>IF(Таблица2021[[#This Row],[Джерело теплозабезпечення №2]]="","",Таблица2021[[#This Row],[Джерело теплозабезпечення №2]])</f>
        <v/>
      </c>
      <c r="I178" s="21"/>
      <c r="J17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8" s="128" t="str">
        <f>IF(Таблица2021[[#This Row],[Джерело теплозабезпечення №3]]="","",Таблица2021[[#This Row],[Джерело теплозабезпечення №3]])</f>
        <v/>
      </c>
      <c r="M178" s="21"/>
      <c r="N17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8" s="27"/>
      <c r="S17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8" s="72"/>
      <c r="U17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8" s="29"/>
      <c r="W17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79" spans="1:23">
      <c r="A179" s="126">
        <v>176</v>
      </c>
      <c r="B179" s="127" t="str">
        <f>IF(Таблица1[[#This Row],[Коротка назва будівлі]]="","",Таблица1[[#This Row],[Коротка назва будівлі]])</f>
        <v/>
      </c>
      <c r="C179" s="127" t="str">
        <f>IF(Таблица1[[#This Row],[Категорія будівлі]]="","",Таблица1[[#This Row],[Категорія будівлі]])</f>
        <v/>
      </c>
      <c r="D179" s="128" t="str">
        <f>IF(Таблица1[[#This Row],[Джерело теплозабезпечення]]="","",Таблица1[[#This Row],[Джерело теплозабезпечення]])</f>
        <v/>
      </c>
      <c r="E179" s="21"/>
      <c r="F17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7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79" s="128" t="str">
        <f>IF(Таблица2021[[#This Row],[Джерело теплозабезпечення №2]]="","",Таблица2021[[#This Row],[Джерело теплозабезпечення №2]])</f>
        <v/>
      </c>
      <c r="I179" s="21"/>
      <c r="J17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7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79" s="128" t="str">
        <f>IF(Таблица2021[[#This Row],[Джерело теплозабезпечення №3]]="","",Таблица2021[[#This Row],[Джерело теплозабезпечення №3]])</f>
        <v/>
      </c>
      <c r="M179" s="21"/>
      <c r="N17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7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7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7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79" s="27"/>
      <c r="S17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79" s="72"/>
      <c r="U17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79" s="29"/>
      <c r="W17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0" spans="1:23">
      <c r="A180" s="126">
        <v>177</v>
      </c>
      <c r="B180" s="127" t="str">
        <f>IF(Таблица1[[#This Row],[Коротка назва будівлі]]="","",Таблица1[[#This Row],[Коротка назва будівлі]])</f>
        <v/>
      </c>
      <c r="C180" s="127" t="str">
        <f>IF(Таблица1[[#This Row],[Категорія будівлі]]="","",Таблица1[[#This Row],[Категорія будівлі]])</f>
        <v/>
      </c>
      <c r="D180" s="128" t="str">
        <f>IF(Таблица1[[#This Row],[Джерело теплозабезпечення]]="","",Таблица1[[#This Row],[Джерело теплозабезпечення]])</f>
        <v/>
      </c>
      <c r="E180" s="21"/>
      <c r="F18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0" s="128" t="str">
        <f>IF(Таблица2021[[#This Row],[Джерело теплозабезпечення №2]]="","",Таблица2021[[#This Row],[Джерело теплозабезпечення №2]])</f>
        <v/>
      </c>
      <c r="I180" s="21"/>
      <c r="J18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0" s="128" t="str">
        <f>IF(Таблица2021[[#This Row],[Джерело теплозабезпечення №3]]="","",Таблица2021[[#This Row],[Джерело теплозабезпечення №3]])</f>
        <v/>
      </c>
      <c r="M180" s="21"/>
      <c r="N18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0" s="27"/>
      <c r="S18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0" s="72"/>
      <c r="U18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0" s="29"/>
      <c r="W18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1" spans="1:23">
      <c r="A181" s="126">
        <v>178</v>
      </c>
      <c r="B181" s="127" t="str">
        <f>IF(Таблица1[[#This Row],[Коротка назва будівлі]]="","",Таблица1[[#This Row],[Коротка назва будівлі]])</f>
        <v/>
      </c>
      <c r="C181" s="127" t="str">
        <f>IF(Таблица1[[#This Row],[Категорія будівлі]]="","",Таблица1[[#This Row],[Категорія будівлі]])</f>
        <v/>
      </c>
      <c r="D181" s="128" t="str">
        <f>IF(Таблица1[[#This Row],[Джерело теплозабезпечення]]="","",Таблица1[[#This Row],[Джерело теплозабезпечення]])</f>
        <v/>
      </c>
      <c r="E181" s="21"/>
      <c r="F18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1" s="128" t="str">
        <f>IF(Таблица2021[[#This Row],[Джерело теплозабезпечення №2]]="","",Таблица2021[[#This Row],[Джерело теплозабезпечення №2]])</f>
        <v/>
      </c>
      <c r="I181" s="21"/>
      <c r="J18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1" s="128" t="str">
        <f>IF(Таблица2021[[#This Row],[Джерело теплозабезпечення №3]]="","",Таблица2021[[#This Row],[Джерело теплозабезпечення №3]])</f>
        <v/>
      </c>
      <c r="M181" s="21"/>
      <c r="N18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1" s="27"/>
      <c r="S18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1" s="72"/>
      <c r="U18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1" s="29"/>
      <c r="W18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2" spans="1:23">
      <c r="A182" s="126">
        <v>179</v>
      </c>
      <c r="B182" s="127" t="str">
        <f>IF(Таблица1[[#This Row],[Коротка назва будівлі]]="","",Таблица1[[#This Row],[Коротка назва будівлі]])</f>
        <v/>
      </c>
      <c r="C182" s="127" t="str">
        <f>IF(Таблица1[[#This Row],[Категорія будівлі]]="","",Таблица1[[#This Row],[Категорія будівлі]])</f>
        <v/>
      </c>
      <c r="D182" s="128" t="str">
        <f>IF(Таблица1[[#This Row],[Джерело теплозабезпечення]]="","",Таблица1[[#This Row],[Джерело теплозабезпечення]])</f>
        <v/>
      </c>
      <c r="E182" s="21"/>
      <c r="F18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2" s="128" t="str">
        <f>IF(Таблица2021[[#This Row],[Джерело теплозабезпечення №2]]="","",Таблица2021[[#This Row],[Джерело теплозабезпечення №2]])</f>
        <v/>
      </c>
      <c r="I182" s="21"/>
      <c r="J18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2" s="128" t="str">
        <f>IF(Таблица2021[[#This Row],[Джерело теплозабезпечення №3]]="","",Таблица2021[[#This Row],[Джерело теплозабезпечення №3]])</f>
        <v/>
      </c>
      <c r="M182" s="21"/>
      <c r="N18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2" s="27"/>
      <c r="S18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2" s="72"/>
      <c r="U18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2" s="29"/>
      <c r="W18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3" spans="1:23">
      <c r="A183" s="126">
        <v>180</v>
      </c>
      <c r="B183" s="127" t="str">
        <f>IF(Таблица1[[#This Row],[Коротка назва будівлі]]="","",Таблица1[[#This Row],[Коротка назва будівлі]])</f>
        <v/>
      </c>
      <c r="C183" s="127" t="str">
        <f>IF(Таблица1[[#This Row],[Категорія будівлі]]="","",Таблица1[[#This Row],[Категорія будівлі]])</f>
        <v/>
      </c>
      <c r="D183" s="128" t="str">
        <f>IF(Таблица1[[#This Row],[Джерело теплозабезпечення]]="","",Таблица1[[#This Row],[Джерело теплозабезпечення]])</f>
        <v/>
      </c>
      <c r="E183" s="21"/>
      <c r="F18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3" s="128" t="str">
        <f>IF(Таблица2021[[#This Row],[Джерело теплозабезпечення №2]]="","",Таблица2021[[#This Row],[Джерело теплозабезпечення №2]])</f>
        <v/>
      </c>
      <c r="I183" s="21"/>
      <c r="J18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3" s="128" t="str">
        <f>IF(Таблица2021[[#This Row],[Джерело теплозабезпечення №3]]="","",Таблица2021[[#This Row],[Джерело теплозабезпечення №3]])</f>
        <v/>
      </c>
      <c r="M183" s="21"/>
      <c r="N18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3" s="27"/>
      <c r="S18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3" s="72"/>
      <c r="U18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3" s="29"/>
      <c r="W18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4" spans="1:23">
      <c r="A184" s="126">
        <v>181</v>
      </c>
      <c r="B184" s="127" t="str">
        <f>IF(Таблица1[[#This Row],[Коротка назва будівлі]]="","",Таблица1[[#This Row],[Коротка назва будівлі]])</f>
        <v/>
      </c>
      <c r="C184" s="127" t="str">
        <f>IF(Таблица1[[#This Row],[Категорія будівлі]]="","",Таблица1[[#This Row],[Категорія будівлі]])</f>
        <v/>
      </c>
      <c r="D184" s="128" t="str">
        <f>IF(Таблица1[[#This Row],[Джерело теплозабезпечення]]="","",Таблица1[[#This Row],[Джерело теплозабезпечення]])</f>
        <v/>
      </c>
      <c r="E184" s="21"/>
      <c r="F18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4" s="128" t="str">
        <f>IF(Таблица2021[[#This Row],[Джерело теплозабезпечення №2]]="","",Таблица2021[[#This Row],[Джерело теплозабезпечення №2]])</f>
        <v/>
      </c>
      <c r="I184" s="21"/>
      <c r="J18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4" s="128" t="str">
        <f>IF(Таблица2021[[#This Row],[Джерело теплозабезпечення №3]]="","",Таблица2021[[#This Row],[Джерело теплозабезпечення №3]])</f>
        <v/>
      </c>
      <c r="M184" s="21"/>
      <c r="N18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4" s="27"/>
      <c r="S18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4" s="72"/>
      <c r="U18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4" s="29"/>
      <c r="W18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5" spans="1:23">
      <c r="A185" s="126">
        <v>182</v>
      </c>
      <c r="B185" s="127" t="str">
        <f>IF(Таблица1[[#This Row],[Коротка назва будівлі]]="","",Таблица1[[#This Row],[Коротка назва будівлі]])</f>
        <v/>
      </c>
      <c r="C185" s="127" t="str">
        <f>IF(Таблица1[[#This Row],[Категорія будівлі]]="","",Таблица1[[#This Row],[Категорія будівлі]])</f>
        <v/>
      </c>
      <c r="D185" s="128" t="str">
        <f>IF(Таблица1[[#This Row],[Джерело теплозабезпечення]]="","",Таблица1[[#This Row],[Джерело теплозабезпечення]])</f>
        <v/>
      </c>
      <c r="E185" s="21"/>
      <c r="F18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5" s="128" t="str">
        <f>IF(Таблица2021[[#This Row],[Джерело теплозабезпечення №2]]="","",Таблица2021[[#This Row],[Джерело теплозабезпечення №2]])</f>
        <v/>
      </c>
      <c r="I185" s="21"/>
      <c r="J18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5" s="128" t="str">
        <f>IF(Таблица2021[[#This Row],[Джерело теплозабезпечення №3]]="","",Таблица2021[[#This Row],[Джерело теплозабезпечення №3]])</f>
        <v/>
      </c>
      <c r="M185" s="21"/>
      <c r="N18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5" s="27"/>
      <c r="S18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5" s="72"/>
      <c r="U18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5" s="29"/>
      <c r="W18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6" spans="1:23">
      <c r="A186" s="126">
        <v>183</v>
      </c>
      <c r="B186" s="127" t="str">
        <f>IF(Таблица1[[#This Row],[Коротка назва будівлі]]="","",Таблица1[[#This Row],[Коротка назва будівлі]])</f>
        <v/>
      </c>
      <c r="C186" s="127" t="str">
        <f>IF(Таблица1[[#This Row],[Категорія будівлі]]="","",Таблица1[[#This Row],[Категорія будівлі]])</f>
        <v/>
      </c>
      <c r="D186" s="128" t="str">
        <f>IF(Таблица1[[#This Row],[Джерело теплозабезпечення]]="","",Таблица1[[#This Row],[Джерело теплозабезпечення]])</f>
        <v/>
      </c>
      <c r="E186" s="21"/>
      <c r="F18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6" s="128" t="str">
        <f>IF(Таблица2021[[#This Row],[Джерело теплозабезпечення №2]]="","",Таблица2021[[#This Row],[Джерело теплозабезпечення №2]])</f>
        <v/>
      </c>
      <c r="I186" s="21"/>
      <c r="J18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6" s="128" t="str">
        <f>IF(Таблица2021[[#This Row],[Джерело теплозабезпечення №3]]="","",Таблица2021[[#This Row],[Джерело теплозабезпечення №3]])</f>
        <v/>
      </c>
      <c r="M186" s="21"/>
      <c r="N18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6" s="27"/>
      <c r="S18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6" s="72"/>
      <c r="U18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6" s="29"/>
      <c r="W18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7" spans="1:23">
      <c r="A187" s="126">
        <v>184</v>
      </c>
      <c r="B187" s="127" t="str">
        <f>IF(Таблица1[[#This Row],[Коротка назва будівлі]]="","",Таблица1[[#This Row],[Коротка назва будівлі]])</f>
        <v/>
      </c>
      <c r="C187" s="127" t="str">
        <f>IF(Таблица1[[#This Row],[Категорія будівлі]]="","",Таблица1[[#This Row],[Категорія будівлі]])</f>
        <v/>
      </c>
      <c r="D187" s="128" t="str">
        <f>IF(Таблица1[[#This Row],[Джерело теплозабезпечення]]="","",Таблица1[[#This Row],[Джерело теплозабезпечення]])</f>
        <v/>
      </c>
      <c r="E187" s="21"/>
      <c r="F18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7" s="128" t="str">
        <f>IF(Таблица2021[[#This Row],[Джерело теплозабезпечення №2]]="","",Таблица2021[[#This Row],[Джерело теплозабезпечення №2]])</f>
        <v/>
      </c>
      <c r="I187" s="21"/>
      <c r="J18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7" s="128" t="str">
        <f>IF(Таблица2021[[#This Row],[Джерело теплозабезпечення №3]]="","",Таблица2021[[#This Row],[Джерело теплозабезпечення №3]])</f>
        <v/>
      </c>
      <c r="M187" s="21"/>
      <c r="N18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7" s="27"/>
      <c r="S18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7" s="72"/>
      <c r="U18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7" s="29"/>
      <c r="W18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8" spans="1:23">
      <c r="A188" s="126">
        <v>185</v>
      </c>
      <c r="B188" s="127" t="str">
        <f>IF(Таблица1[[#This Row],[Коротка назва будівлі]]="","",Таблица1[[#This Row],[Коротка назва будівлі]])</f>
        <v/>
      </c>
      <c r="C188" s="127" t="str">
        <f>IF(Таблица1[[#This Row],[Категорія будівлі]]="","",Таблица1[[#This Row],[Категорія будівлі]])</f>
        <v/>
      </c>
      <c r="D188" s="128" t="str">
        <f>IF(Таблица1[[#This Row],[Джерело теплозабезпечення]]="","",Таблица1[[#This Row],[Джерело теплозабезпечення]])</f>
        <v/>
      </c>
      <c r="E188" s="21"/>
      <c r="F18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8" s="128" t="str">
        <f>IF(Таблица2021[[#This Row],[Джерело теплозабезпечення №2]]="","",Таблица2021[[#This Row],[Джерело теплозабезпечення №2]])</f>
        <v/>
      </c>
      <c r="I188" s="21"/>
      <c r="J18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8" s="128" t="str">
        <f>IF(Таблица2021[[#This Row],[Джерело теплозабезпечення №3]]="","",Таблица2021[[#This Row],[Джерело теплозабезпечення №3]])</f>
        <v/>
      </c>
      <c r="M188" s="21"/>
      <c r="N18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8" s="27"/>
      <c r="S18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8" s="72"/>
      <c r="U18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8" s="29"/>
      <c r="W18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89" spans="1:23">
      <c r="A189" s="126">
        <v>186</v>
      </c>
      <c r="B189" s="127" t="str">
        <f>IF(Таблица1[[#This Row],[Коротка назва будівлі]]="","",Таблица1[[#This Row],[Коротка назва будівлі]])</f>
        <v/>
      </c>
      <c r="C189" s="127" t="str">
        <f>IF(Таблица1[[#This Row],[Категорія будівлі]]="","",Таблица1[[#This Row],[Категорія будівлі]])</f>
        <v/>
      </c>
      <c r="D189" s="128" t="str">
        <f>IF(Таблица1[[#This Row],[Джерело теплозабезпечення]]="","",Таблица1[[#This Row],[Джерело теплозабезпечення]])</f>
        <v/>
      </c>
      <c r="E189" s="21"/>
      <c r="F18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8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89" s="128" t="str">
        <f>IF(Таблица2021[[#This Row],[Джерело теплозабезпечення №2]]="","",Таблица2021[[#This Row],[Джерело теплозабезпечення №2]])</f>
        <v/>
      </c>
      <c r="I189" s="21"/>
      <c r="J18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8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89" s="128" t="str">
        <f>IF(Таблица2021[[#This Row],[Джерело теплозабезпечення №3]]="","",Таблица2021[[#This Row],[Джерело теплозабезпечення №3]])</f>
        <v/>
      </c>
      <c r="M189" s="21"/>
      <c r="N18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8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8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8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89" s="27"/>
      <c r="S18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89" s="72"/>
      <c r="U18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89" s="29"/>
      <c r="W18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0" spans="1:23">
      <c r="A190" s="126">
        <v>187</v>
      </c>
      <c r="B190" s="127" t="str">
        <f>IF(Таблица1[[#This Row],[Коротка назва будівлі]]="","",Таблица1[[#This Row],[Коротка назва будівлі]])</f>
        <v/>
      </c>
      <c r="C190" s="127" t="str">
        <f>IF(Таблица1[[#This Row],[Категорія будівлі]]="","",Таблица1[[#This Row],[Категорія будівлі]])</f>
        <v/>
      </c>
      <c r="D190" s="128" t="str">
        <f>IF(Таблица1[[#This Row],[Джерело теплозабезпечення]]="","",Таблица1[[#This Row],[Джерело теплозабезпечення]])</f>
        <v/>
      </c>
      <c r="E190" s="21"/>
      <c r="F19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0" s="128" t="str">
        <f>IF(Таблица2021[[#This Row],[Джерело теплозабезпечення №2]]="","",Таблица2021[[#This Row],[Джерело теплозабезпечення №2]])</f>
        <v/>
      </c>
      <c r="I190" s="21"/>
      <c r="J19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0" s="128" t="str">
        <f>IF(Таблица2021[[#This Row],[Джерело теплозабезпечення №3]]="","",Таблица2021[[#This Row],[Джерело теплозабезпечення №3]])</f>
        <v/>
      </c>
      <c r="M190" s="21"/>
      <c r="N19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0" s="27"/>
      <c r="S19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0" s="72"/>
      <c r="U19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0" s="29"/>
      <c r="W19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1" spans="1:23">
      <c r="A191" s="126">
        <v>188</v>
      </c>
      <c r="B191" s="127" t="str">
        <f>IF(Таблица1[[#This Row],[Коротка назва будівлі]]="","",Таблица1[[#This Row],[Коротка назва будівлі]])</f>
        <v/>
      </c>
      <c r="C191" s="127" t="str">
        <f>IF(Таблица1[[#This Row],[Категорія будівлі]]="","",Таблица1[[#This Row],[Категорія будівлі]])</f>
        <v/>
      </c>
      <c r="D191" s="128" t="str">
        <f>IF(Таблица1[[#This Row],[Джерело теплозабезпечення]]="","",Таблица1[[#This Row],[Джерело теплозабезпечення]])</f>
        <v/>
      </c>
      <c r="E191" s="21"/>
      <c r="F19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1" s="128" t="str">
        <f>IF(Таблица2021[[#This Row],[Джерело теплозабезпечення №2]]="","",Таблица2021[[#This Row],[Джерело теплозабезпечення №2]])</f>
        <v/>
      </c>
      <c r="I191" s="21"/>
      <c r="J19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1" s="128" t="str">
        <f>IF(Таблица2021[[#This Row],[Джерело теплозабезпечення №3]]="","",Таблица2021[[#This Row],[Джерело теплозабезпечення №3]])</f>
        <v/>
      </c>
      <c r="M191" s="21"/>
      <c r="N19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1" s="27"/>
      <c r="S19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1" s="72"/>
      <c r="U19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1" s="29"/>
      <c r="W19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2" spans="1:23">
      <c r="A192" s="126">
        <v>189</v>
      </c>
      <c r="B192" s="127" t="str">
        <f>IF(Таблица1[[#This Row],[Коротка назва будівлі]]="","",Таблица1[[#This Row],[Коротка назва будівлі]])</f>
        <v/>
      </c>
      <c r="C192" s="127" t="str">
        <f>IF(Таблица1[[#This Row],[Категорія будівлі]]="","",Таблица1[[#This Row],[Категорія будівлі]])</f>
        <v/>
      </c>
      <c r="D192" s="128" t="str">
        <f>IF(Таблица1[[#This Row],[Джерело теплозабезпечення]]="","",Таблица1[[#This Row],[Джерело теплозабезпечення]])</f>
        <v/>
      </c>
      <c r="E192" s="21"/>
      <c r="F19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2" s="128" t="str">
        <f>IF(Таблица2021[[#This Row],[Джерело теплозабезпечення №2]]="","",Таблица2021[[#This Row],[Джерело теплозабезпечення №2]])</f>
        <v/>
      </c>
      <c r="I192" s="21"/>
      <c r="J19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2" s="128" t="str">
        <f>IF(Таблица2021[[#This Row],[Джерело теплозабезпечення №3]]="","",Таблица2021[[#This Row],[Джерело теплозабезпечення №3]])</f>
        <v/>
      </c>
      <c r="M192" s="21"/>
      <c r="N19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2" s="27"/>
      <c r="S19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2" s="72"/>
      <c r="U19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2" s="29"/>
      <c r="W19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3" spans="1:23">
      <c r="A193" s="126">
        <v>190</v>
      </c>
      <c r="B193" s="127" t="str">
        <f>IF(Таблица1[[#This Row],[Коротка назва будівлі]]="","",Таблица1[[#This Row],[Коротка назва будівлі]])</f>
        <v/>
      </c>
      <c r="C193" s="127" t="str">
        <f>IF(Таблица1[[#This Row],[Категорія будівлі]]="","",Таблица1[[#This Row],[Категорія будівлі]])</f>
        <v/>
      </c>
      <c r="D193" s="128" t="str">
        <f>IF(Таблица1[[#This Row],[Джерело теплозабезпечення]]="","",Таблица1[[#This Row],[Джерело теплозабезпечення]])</f>
        <v/>
      </c>
      <c r="E193" s="21"/>
      <c r="F19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3" s="128" t="str">
        <f>IF(Таблица2021[[#This Row],[Джерело теплозабезпечення №2]]="","",Таблица2021[[#This Row],[Джерело теплозабезпечення №2]])</f>
        <v/>
      </c>
      <c r="I193" s="21"/>
      <c r="J19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3" s="128" t="str">
        <f>IF(Таблица2021[[#This Row],[Джерело теплозабезпечення №3]]="","",Таблица2021[[#This Row],[Джерело теплозабезпечення №3]])</f>
        <v/>
      </c>
      <c r="M193" s="21"/>
      <c r="N19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3" s="27"/>
      <c r="S19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3" s="72"/>
      <c r="U19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3" s="29"/>
      <c r="W19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4" spans="1:23">
      <c r="A194" s="126">
        <v>191</v>
      </c>
      <c r="B194" s="127" t="str">
        <f>IF(Таблица1[[#This Row],[Коротка назва будівлі]]="","",Таблица1[[#This Row],[Коротка назва будівлі]])</f>
        <v/>
      </c>
      <c r="C194" s="127" t="str">
        <f>IF(Таблица1[[#This Row],[Категорія будівлі]]="","",Таблица1[[#This Row],[Категорія будівлі]])</f>
        <v/>
      </c>
      <c r="D194" s="128" t="str">
        <f>IF(Таблица1[[#This Row],[Джерело теплозабезпечення]]="","",Таблица1[[#This Row],[Джерело теплозабезпечення]])</f>
        <v/>
      </c>
      <c r="E194" s="21"/>
      <c r="F194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4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4" s="128" t="str">
        <f>IF(Таблица2021[[#This Row],[Джерело теплозабезпечення №2]]="","",Таблица2021[[#This Row],[Джерело теплозабезпечення №2]])</f>
        <v/>
      </c>
      <c r="I194" s="21"/>
      <c r="J194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4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4" s="128" t="str">
        <f>IF(Таблица2021[[#This Row],[Джерело теплозабезпечення №3]]="","",Таблица2021[[#This Row],[Джерело теплозабезпечення №3]])</f>
        <v/>
      </c>
      <c r="M194" s="21"/>
      <c r="N194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4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4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4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4" s="27"/>
      <c r="S194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4" s="72"/>
      <c r="U194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4" s="29"/>
      <c r="W194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5" spans="1:23">
      <c r="A195" s="126">
        <v>192</v>
      </c>
      <c r="B195" s="127" t="str">
        <f>IF(Таблица1[[#This Row],[Коротка назва будівлі]]="","",Таблица1[[#This Row],[Коротка назва будівлі]])</f>
        <v/>
      </c>
      <c r="C195" s="127" t="str">
        <f>IF(Таблица1[[#This Row],[Категорія будівлі]]="","",Таблица1[[#This Row],[Категорія будівлі]])</f>
        <v/>
      </c>
      <c r="D195" s="128" t="str">
        <f>IF(Таблица1[[#This Row],[Джерело теплозабезпечення]]="","",Таблица1[[#This Row],[Джерело теплозабезпечення]])</f>
        <v/>
      </c>
      <c r="E195" s="21"/>
      <c r="F195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5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5" s="128" t="str">
        <f>IF(Таблица2021[[#This Row],[Джерело теплозабезпечення №2]]="","",Таблица2021[[#This Row],[Джерело теплозабезпечення №2]])</f>
        <v/>
      </c>
      <c r="I195" s="21"/>
      <c r="J195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5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5" s="128" t="str">
        <f>IF(Таблица2021[[#This Row],[Джерело теплозабезпечення №3]]="","",Таблица2021[[#This Row],[Джерело теплозабезпечення №3]])</f>
        <v/>
      </c>
      <c r="M195" s="21"/>
      <c r="N195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5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5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5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5" s="27"/>
      <c r="S195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5" s="72"/>
      <c r="U195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5" s="29"/>
      <c r="W195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6" spans="1:23">
      <c r="A196" s="126">
        <v>193</v>
      </c>
      <c r="B196" s="127" t="str">
        <f>IF(Таблица1[[#This Row],[Коротка назва будівлі]]="","",Таблица1[[#This Row],[Коротка назва будівлі]])</f>
        <v/>
      </c>
      <c r="C196" s="127" t="str">
        <f>IF(Таблица1[[#This Row],[Категорія будівлі]]="","",Таблица1[[#This Row],[Категорія будівлі]])</f>
        <v/>
      </c>
      <c r="D196" s="128" t="str">
        <f>IF(Таблица1[[#This Row],[Джерело теплозабезпечення]]="","",Таблица1[[#This Row],[Джерело теплозабезпечення]])</f>
        <v/>
      </c>
      <c r="E196" s="21"/>
      <c r="F196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6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6" s="128" t="str">
        <f>IF(Таблица2021[[#This Row],[Джерело теплозабезпечення №2]]="","",Таблица2021[[#This Row],[Джерело теплозабезпечення №2]])</f>
        <v/>
      </c>
      <c r="I196" s="21"/>
      <c r="J196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6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6" s="128" t="str">
        <f>IF(Таблица2021[[#This Row],[Джерело теплозабезпечення №3]]="","",Таблица2021[[#This Row],[Джерело теплозабезпечення №3]])</f>
        <v/>
      </c>
      <c r="M196" s="21"/>
      <c r="N196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6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6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6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6" s="27"/>
      <c r="S196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6" s="72"/>
      <c r="U196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6" s="29"/>
      <c r="W196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7" spans="1:23">
      <c r="A197" s="126">
        <v>194</v>
      </c>
      <c r="B197" s="127" t="str">
        <f>IF(Таблица1[[#This Row],[Коротка назва будівлі]]="","",Таблица1[[#This Row],[Коротка назва будівлі]])</f>
        <v/>
      </c>
      <c r="C197" s="127" t="str">
        <f>IF(Таблица1[[#This Row],[Категорія будівлі]]="","",Таблица1[[#This Row],[Категорія будівлі]])</f>
        <v/>
      </c>
      <c r="D197" s="128" t="str">
        <f>IF(Таблица1[[#This Row],[Джерело теплозабезпечення]]="","",Таблица1[[#This Row],[Джерело теплозабезпечення]])</f>
        <v/>
      </c>
      <c r="E197" s="21"/>
      <c r="F197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7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7" s="128" t="str">
        <f>IF(Таблица2021[[#This Row],[Джерело теплозабезпечення №2]]="","",Таблица2021[[#This Row],[Джерело теплозабезпечення №2]])</f>
        <v/>
      </c>
      <c r="I197" s="21"/>
      <c r="J197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7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7" s="128" t="str">
        <f>IF(Таблица2021[[#This Row],[Джерело теплозабезпечення №3]]="","",Таблица2021[[#This Row],[Джерело теплозабезпечення №3]])</f>
        <v/>
      </c>
      <c r="M197" s="21"/>
      <c r="N197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7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7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7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7" s="27"/>
      <c r="S197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7" s="72"/>
      <c r="U197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7" s="29"/>
      <c r="W197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8" spans="1:23">
      <c r="A198" s="126">
        <v>195</v>
      </c>
      <c r="B198" s="127" t="str">
        <f>IF(Таблица1[[#This Row],[Коротка назва будівлі]]="","",Таблица1[[#This Row],[Коротка назва будівлі]])</f>
        <v/>
      </c>
      <c r="C198" s="127" t="str">
        <f>IF(Таблица1[[#This Row],[Категорія будівлі]]="","",Таблица1[[#This Row],[Категорія будівлі]])</f>
        <v/>
      </c>
      <c r="D198" s="128" t="str">
        <f>IF(Таблица1[[#This Row],[Джерело теплозабезпечення]]="","",Таблица1[[#This Row],[Джерело теплозабезпечення]])</f>
        <v/>
      </c>
      <c r="E198" s="21"/>
      <c r="F198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8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8" s="128" t="str">
        <f>IF(Таблица2021[[#This Row],[Джерело теплозабезпечення №2]]="","",Таблица2021[[#This Row],[Джерело теплозабезпечення №2]])</f>
        <v/>
      </c>
      <c r="I198" s="21"/>
      <c r="J198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8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8" s="128" t="str">
        <f>IF(Таблица2021[[#This Row],[Джерело теплозабезпечення №3]]="","",Таблица2021[[#This Row],[Джерело теплозабезпечення №3]])</f>
        <v/>
      </c>
      <c r="M198" s="21"/>
      <c r="N198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8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8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8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8" s="27"/>
      <c r="S198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8" s="72"/>
      <c r="U198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8" s="29"/>
      <c r="W198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199" spans="1:23">
      <c r="A199" s="126">
        <v>196</v>
      </c>
      <c r="B199" s="127" t="str">
        <f>IF(Таблица1[[#This Row],[Коротка назва будівлі]]="","",Таблица1[[#This Row],[Коротка назва будівлі]])</f>
        <v/>
      </c>
      <c r="C199" s="127" t="str">
        <f>IF(Таблица1[[#This Row],[Категорія будівлі]]="","",Таблица1[[#This Row],[Категорія будівлі]])</f>
        <v/>
      </c>
      <c r="D199" s="128" t="str">
        <f>IF(Таблица1[[#This Row],[Джерело теплозабезпечення]]="","",Таблица1[[#This Row],[Джерело теплозабезпечення]])</f>
        <v/>
      </c>
      <c r="E199" s="21"/>
      <c r="F199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199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199" s="128" t="str">
        <f>IF(Таблица2021[[#This Row],[Джерело теплозабезпечення №2]]="","",Таблица2021[[#This Row],[Джерело теплозабезпечення №2]])</f>
        <v/>
      </c>
      <c r="I199" s="21"/>
      <c r="J199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199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199" s="128" t="str">
        <f>IF(Таблица2021[[#This Row],[Джерело теплозабезпечення №3]]="","",Таблица2021[[#This Row],[Джерело теплозабезпечення №3]])</f>
        <v/>
      </c>
      <c r="M199" s="21"/>
      <c r="N199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199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199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199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199" s="27"/>
      <c r="S199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199" s="72"/>
      <c r="U199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199" s="29"/>
      <c r="W199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00" spans="1:23">
      <c r="A200" s="126">
        <v>197</v>
      </c>
      <c r="B200" s="127" t="str">
        <f>IF(Таблица1[[#This Row],[Коротка назва будівлі]]="","",Таблица1[[#This Row],[Коротка назва будівлі]])</f>
        <v/>
      </c>
      <c r="C200" s="127" t="str">
        <f>IF(Таблица1[[#This Row],[Категорія будівлі]]="","",Таблица1[[#This Row],[Категорія будівлі]])</f>
        <v/>
      </c>
      <c r="D200" s="128" t="str">
        <f>IF(Таблица1[[#This Row],[Джерело теплозабезпечення]]="","",Таблица1[[#This Row],[Джерело теплозабезпечення]])</f>
        <v/>
      </c>
      <c r="E200" s="21"/>
      <c r="F200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00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00" s="128" t="str">
        <f>IF(Таблица2021[[#This Row],[Джерело теплозабезпечення №2]]="","",Таблица2021[[#This Row],[Джерело теплозабезпечення №2]])</f>
        <v/>
      </c>
      <c r="I200" s="21"/>
      <c r="J200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00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00" s="128" t="str">
        <f>IF(Таблица2021[[#This Row],[Джерело теплозабезпечення №3]]="","",Таблица2021[[#This Row],[Джерело теплозабезпечення №3]])</f>
        <v/>
      </c>
      <c r="M200" s="21"/>
      <c r="N200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00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00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00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00" s="27"/>
      <c r="S200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00" s="72"/>
      <c r="U200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00" s="29"/>
      <c r="W200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01" spans="1:23">
      <c r="A201" s="126">
        <v>198</v>
      </c>
      <c r="B201" s="127" t="str">
        <f>IF(Таблица1[[#This Row],[Коротка назва будівлі]]="","",Таблица1[[#This Row],[Коротка назва будівлі]])</f>
        <v/>
      </c>
      <c r="C201" s="127" t="str">
        <f>IF(Таблица1[[#This Row],[Категорія будівлі]]="","",Таблица1[[#This Row],[Категорія будівлі]])</f>
        <v/>
      </c>
      <c r="D201" s="128" t="str">
        <f>IF(Таблица1[[#This Row],[Джерело теплозабезпечення]]="","",Таблица1[[#This Row],[Джерело теплозабезпечення]])</f>
        <v/>
      </c>
      <c r="E201" s="21"/>
      <c r="F201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01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01" s="128" t="str">
        <f>IF(Таблица2021[[#This Row],[Джерело теплозабезпечення №2]]="","",Таблица2021[[#This Row],[Джерело теплозабезпечення №2]])</f>
        <v/>
      </c>
      <c r="I201" s="21"/>
      <c r="J201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01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01" s="128" t="str">
        <f>IF(Таблица2021[[#This Row],[Джерело теплозабезпечення №3]]="","",Таблица2021[[#This Row],[Джерело теплозабезпечення №3]])</f>
        <v/>
      </c>
      <c r="M201" s="21"/>
      <c r="N201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01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01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01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01" s="27"/>
      <c r="S201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01" s="72"/>
      <c r="U201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01" s="29"/>
      <c r="W201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02" spans="1:23">
      <c r="A202" s="126">
        <v>199</v>
      </c>
      <c r="B202" s="127" t="str">
        <f>IF(Таблица1[[#This Row],[Коротка назва будівлі]]="","",Таблица1[[#This Row],[Коротка назва будівлі]])</f>
        <v/>
      </c>
      <c r="C202" s="127" t="str">
        <f>IF(Таблица1[[#This Row],[Категорія будівлі]]="","",Таблица1[[#This Row],[Категорія будівлі]])</f>
        <v/>
      </c>
      <c r="D202" s="128" t="str">
        <f>IF(Таблица1[[#This Row],[Джерело теплозабезпечення]]="","",Таблица1[[#This Row],[Джерело теплозабезпечення]])</f>
        <v/>
      </c>
      <c r="E202" s="21"/>
      <c r="F202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02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02" s="128" t="str">
        <f>IF(Таблица2021[[#This Row],[Джерело теплозабезпечення №2]]="","",Таблица2021[[#This Row],[Джерело теплозабезпечення №2]])</f>
        <v/>
      </c>
      <c r="I202" s="21"/>
      <c r="J202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02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02" s="128" t="str">
        <f>IF(Таблица2021[[#This Row],[Джерело теплозабезпечення №3]]="","",Таблица2021[[#This Row],[Джерело теплозабезпечення №3]])</f>
        <v/>
      </c>
      <c r="M202" s="21"/>
      <c r="N202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02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02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02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02" s="27"/>
      <c r="S202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02" s="72"/>
      <c r="U202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02" s="29"/>
      <c r="W202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03" spans="1:23">
      <c r="A203" s="126">
        <v>200</v>
      </c>
      <c r="B203" s="127" t="str">
        <f>IF(Таблица1[[#This Row],[Коротка назва будівлі]]="","",Таблица1[[#This Row],[Коротка назва будівлі]])</f>
        <v/>
      </c>
      <c r="C203" s="127" t="str">
        <f>IF(Таблица1[[#This Row],[Категорія будівлі]]="","",Таблица1[[#This Row],[Категорія будівлі]])</f>
        <v/>
      </c>
      <c r="D203" s="128" t="str">
        <f>IF(Таблица1[[#This Row],[Джерело теплозабезпечення]]="","",Таблица1[[#This Row],[Джерело теплозабезпечення]])</f>
        <v/>
      </c>
      <c r="E203" s="21"/>
      <c r="F203" s="22" t="str">
        <f>IF(Таблица2023[[#This Row],[Джерело теплозабезпечення №1]]=$AT$4,$AU$4,IF(Таблица2023[[#This Row],[Джерело теплозабезпечення №1]]=$AT$5,$AU$5,IF(Таблица2023[[#This Row],[Джерело теплозабезпечення №1]]=$AT$11,$AU$11,IF(Таблица2023[[#This Row],[Джерело теплозабезпечення №1]]=$AT$12,$AU$12,IF(Таблица2023[[#This Row],[Джерело теплозабезпечення №1]]=$AT$13,$AU$13,$AU$6)))))</f>
        <v>кг</v>
      </c>
      <c r="G203" s="23">
        <f>IF(Таблица2023[[#This Row],[Джерело теплозабезпечення №1]]=$AT$4,Таблица2023[[#This Row],[Споживання теплової енергії]]*$AW$4,IF(Таблица2023[[#This Row],[Джерело теплозабезпечення №1]]=$AT$5,Таблица2023[[#This Row],[Споживання теплової енергії]]*$AW$5,IF(Таблица2023[[#This Row],[Джерело теплозабезпечення №1]]=$AT$6,Таблица2023[[#This Row],[Споживання теплової енергії]]*$AW$6,IF(Таблица2023[[#This Row],[Джерело теплозабезпечення №1]]=$AT$7,Таблица2023[[#This Row],[Споживання теплової енергії]]*$AW$7,IF(Таблица2023[[#This Row],[Джерело теплозабезпечення №1]]=$AT$8,Таблица2023[[#This Row],[Споживання теплової енергії]]*$AW$8,IF(Таблица2023[[#This Row],[Джерело теплозабезпечення №1]]=$AT$9,Таблица2023[[#This Row],[Споживання теплової енергії]]*$AW$9,IF(Таблица2023[[#This Row],[Джерело теплозабезпечення №1]]=$AT$10,Таблица2023[[#This Row],[Споживання теплової енергії]]*$AW$10,IF(Таблица2023[[#This Row],[Джерело теплозабезпечення №1]]=$AT$11,Таблица2023[[#This Row],[Споживання теплової енергії]]*$AW$11,IF(Таблица2023[[#This Row],[Джерело теплозабезпечення №1]]=$AT$12,Таблица2023[[#This Row],[Споживання теплової енергії]]*$AW$12,Таблица2023[[#This Row],[Споживання теплової енергії]]*$AW$13)))))))))</f>
        <v>0</v>
      </c>
      <c r="H203" s="128" t="str">
        <f>IF(Таблица2021[[#This Row],[Джерело теплозабезпечення №2]]="","",Таблица2021[[#This Row],[Джерело теплозабезпечення №2]])</f>
        <v/>
      </c>
      <c r="I203" s="21"/>
      <c r="J203" s="22" t="str">
        <f>IF(Таблица2023[[#This Row],[Джерело теплозабезпечення №2]]=$AT$4,$AU$4,IF(Таблица2023[[#This Row],[Джерело теплозабезпечення №2]]=$AT$5,$AU$5,IF(Таблица2023[[#This Row],[Джерело теплозабезпечення №2]]=$AT$11,$AU$11,IF(Таблица2023[[#This Row],[Джерело теплозабезпечення №2]]=$AT$12,$AU$12,IF(Таблица2023[[#This Row],[Джерело теплозабезпечення №2]]=$AT$13,$AU$13,$AU$6)))))</f>
        <v>кг</v>
      </c>
      <c r="K203" s="23">
        <f>IF(Таблица2023[[#This Row],[Джерело теплозабезпечення №2]]=$AT$4,Таблица2023[[#This Row],[Споживання теплової енергії  ]]*$AW$4,IF(Таблица2023[[#This Row],[Джерело теплозабезпечення №2]]=$AT$5,Таблица2023[[#This Row],[Споживання теплової енергії  ]]*$AW$5,IF(Таблица2023[[#This Row],[Джерело теплозабезпечення №2]]=$AT$6,Таблица2023[[#This Row],[Споживання теплової енергії  ]]*$AW$6,IF(Таблица2023[[#This Row],[Джерело теплозабезпечення №2]]=$AT$7,Таблица2023[[#This Row],[Споживання теплової енергії  ]]*$AW$7,IF(Таблица2023[[#This Row],[Джерело теплозабезпечення №2]]=$AT$8,Таблица2023[[#This Row],[Споживання теплової енергії  ]]*$AW$8,IF(Таблица2023[[#This Row],[Джерело теплозабезпечення №2]]=$AT$9,Таблица2023[[#This Row],[Споживання теплової енергії  ]]*$AW$9,IF(Таблица2023[[#This Row],[Джерело теплозабезпечення №2]]=$AT$10,Таблица2023[[#This Row],[Споживання теплової енергії  ]]*$AW$10,IF(Таблица2023[[#This Row],[Джерело теплозабезпечення №2]]=$AT$11,Таблица2023[[#This Row],[Споживання теплової енергії  ]]*$AW$11,IF(Таблица2023[[#This Row],[Джерело теплозабезпечення №2]]=$AT$12,Таблица2023[[#This Row],[Споживання теплової енергії  ]]*$AW$12,Таблица2023[[#This Row],[Споживання теплової енергії  ]]*$AW$13)))))))))</f>
        <v>0</v>
      </c>
      <c r="L203" s="128" t="str">
        <f>IF(Таблица2021[[#This Row],[Джерело теплозабезпечення №3]]="","",Таблица2021[[#This Row],[Джерело теплозабезпечення №3]])</f>
        <v/>
      </c>
      <c r="M203" s="21"/>
      <c r="N203" s="22" t="str">
        <f>IF(Таблица2023[[#This Row],[Джерело теплозабезпечення №3]]=$AT$4,$AU$4,IF(Таблица2023[[#This Row],[Джерело теплозабезпечення №3]]=$AT$5,$AU$5,IF(Таблица2023[[#This Row],[Джерело теплозабезпечення №3]]=$AT$11,$AU$11,IF(Таблица2023[[#This Row],[Джерело теплозабезпечення №3]]=$AT$12,$AU$12,IF(Таблица2023[[#This Row],[Джерело теплозабезпечення №3]]=$AT$13,$AU$13,$AU$6)))))</f>
        <v>кг</v>
      </c>
      <c r="O203" s="23">
        <f>IF(Таблица2023[[#This Row],[Джерело теплозабезпечення №3]]=$AT$4,Таблица2023[[#This Row],[Споживання теплової енергії   ]]*$AW$4,IF(Таблица2023[[#This Row],[Джерело теплозабезпечення №3]]=$AT$5,Таблица2023[[#This Row],[Споживання теплової енергії   ]]*$AW$5,IF(Таблица2023[[#This Row],[Джерело теплозабезпечення №3]]=$AT$6,Таблица2023[[#This Row],[Споживання теплової енергії   ]]*$AW$6,IF(Таблица2023[[#This Row],[Джерело теплозабезпечення №3]]=$AT$7,Таблица2023[[#This Row],[Споживання теплової енергії   ]]*$AW$7,IF(Таблица2023[[#This Row],[Джерело теплозабезпечення №3]]=$AT$8,Таблица2023[[#This Row],[Споживання теплової енергії   ]]*$AW$8,IF(Таблица2023[[#This Row],[Джерело теплозабезпечення №3]]=$AT$9,Таблица2023[[#This Row],[Споживання теплової енергії   ]]*$AW$9,IF(Таблица2023[[#This Row],[Джерело теплозабезпечення №3]]=$AT$10,Таблица2023[[#This Row],[Споживання теплової енергії   ]]*$AW$10,IF(Таблица2023[[#This Row],[Джерело теплозабезпечення №3]]=$AT$11,Таблица2023[[#This Row],[Споживання теплової енергії   ]]*$AW$11,IF(Таблица2023[[#This Row],[Джерело теплозабезпечення №3]]=$AT$12,Таблица2023[[#This Row],[Споживання теплової енергії   ]]*$AW$12,Таблица2023[[#This Row],[Споживання теплової енергії   ]]*$AW$13)))))))))</f>
        <v>0</v>
      </c>
      <c r="P203" s="23">
        <f>Таблица2023[[#This Row],[Споживання теплової енергії, кВт∙год]]+Таблица2023[[#This Row],[Споживання теплової енергії , кВт∙год]]+Таблица2023[[#This Row],[Споживання теплової енергії, кВт∙год  ]]</f>
        <v>0</v>
      </c>
      <c r="Q203" s="71">
        <f>IFERROR(Таблица2023[[#This Row],[Сумарне споживання теплової енергії, кВт∙год]]/INDEX(Таблица1[],MATCH(Таблица2023[[#This Row],[№ будівлі]],Таблица1[[№ ]],0),10),)</f>
        <v>0</v>
      </c>
      <c r="R203" s="27"/>
      <c r="S203" s="71">
        <f>IFERROR(Таблица2023[[#This Row],[Споживання електричної енергії, кВт∙год]]/INDEX(Таблица1[],MATCH(Таблица2023[[#This Row],[№ будівлі]],Таблица1[[№ ]],0),10),)</f>
        <v>0</v>
      </c>
      <c r="T203" s="72"/>
      <c r="U203" s="24">
        <f>IFERROR(Таблица2023[[#This Row],[Витрата коштів на теплову енергію за рік (тис. грн) 
(згідно бухгалтерських платіжок)]]/Таблица2023[[#This Row],[Споживання теплової енергії, кВт∙год]]*1000,0)</f>
        <v>0</v>
      </c>
      <c r="V203" s="29"/>
      <c r="W203" s="30">
        <f>IFERROR(Таблица2023[[#This Row],[Витрата коштів на електричну енергію за рік (тис. грн) 
(згідно бухгалтерських платіжок)]]/#REF!*1000,)</f>
        <v>0</v>
      </c>
    </row>
    <row r="204" spans="1:23">
      <c r="A204" s="78"/>
      <c r="B204" s="79"/>
      <c r="C204" s="79"/>
      <c r="D204" s="80"/>
      <c r="E204" s="81"/>
      <c r="F204" s="82"/>
      <c r="G204" s="83"/>
      <c r="H204" s="84"/>
      <c r="I204" s="83"/>
      <c r="J204" s="82"/>
      <c r="K204" s="83"/>
      <c r="L204" s="84"/>
      <c r="M204" s="83"/>
      <c r="N204" s="82"/>
      <c r="O204" s="83"/>
      <c r="P204" s="89">
        <f>SUBTOTAL(109,Таблица2023[Сумарне споживання теплової енергії, кВт∙год])</f>
        <v>0</v>
      </c>
      <c r="Q204" s="98" t="e">
        <f>AVERAGEIF(Таблица2023[Питоме споживання теплової енергії, кВт∙год/м2],"&gt;0",Таблица2023[Питоме споживання теплової енергії, кВт∙год/м2])</f>
        <v>#DIV/0!</v>
      </c>
      <c r="R204" s="89">
        <f>SUBTOTAL(109,Таблица2023[Споживання електричної енергії, кВт∙год])</f>
        <v>0</v>
      </c>
      <c r="S204" s="98" t="e">
        <f>AVERAGEIF(Таблица2023[Питоме споживання електричної енергії, кВт∙год/м2],"&gt;0",Таблица2023[Питоме споживання електричної енергії, кВт∙год/м2])</f>
        <v>#DIV/0!</v>
      </c>
      <c r="T204" s="85"/>
      <c r="U204" s="86"/>
      <c r="V204" s="87"/>
      <c r="W204" s="88">
        <f>SUBTOTAL(109,Таблица2023[Питома вартість електричної енергії, грн/кВт∙год])</f>
        <v>0</v>
      </c>
    </row>
  </sheetData>
  <conditionalFormatting sqref="Q4:Q203">
    <cfRule type="cellIs" dxfId="170" priority="2" operator="greaterThan">
      <formula>400</formula>
    </cfRule>
  </conditionalFormatting>
  <conditionalFormatting sqref="S4:S203">
    <cfRule type="cellIs" dxfId="169" priority="1" operator="greaterThan">
      <formula>400</formula>
    </cfRule>
  </conditionalFormatting>
  <dataValidations count="10">
    <dataValidation type="custom" errorStyle="warning" allowBlank="1" showInputMessage="1" showErrorMessage="1" errorTitle="Видалити дані?" error="Тариф розраховано автоматично як учереднене річне значення. Ви впевнені, що хочете змінити тариф?" sqref="W6:W203" xr:uid="{337CDB2A-7BA1-AF44-9D7A-C7B2B97B6B19}">
      <formula1>#REF!/12</formula1>
    </dataValidation>
    <dataValidation allowBlank="1" showInputMessage="1" showErrorMessage="1" promptTitle="Фактичне споживання" prompt="Фактичне споживання будівлі, визначене за показниками вузла обліку" sqref="M4 I4 E4" xr:uid="{249CBE07-FEDB-3C41-A675-E3DADAF9C002}"/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sqref="W5 U5:U203" xr:uid="{A6961C5C-AD8F-0B49-A265-383AB3B227D0}">
      <formula1>#REF!/12</formula1>
    </dataValidation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promptTitle="Розраховано автоматично" prompt="Тариф розраховано автоматично як усереднене річне значення." sqref="U4" xr:uid="{D987EF6A-9CD4-6E43-A881-448CDBD482FD}">
      <formula1>#REF!/12</formula1>
    </dataValidation>
    <dataValidation allowBlank="1" showInputMessage="1" showErrorMessage="1" promptTitle="Розраховано автоматично" prompt="Питоме споживання = споживання / опалювальна площа" sqref="Q4:Q203" xr:uid="{B5E0578F-AF47-CE43-82CD-351A46BD812A}"/>
    <dataValidation allowBlank="1" showInputMessage="1" showErrorMessage="1" promptTitle="Розраховано автоматично" prompt="Споживання (кВт год) = фактичне споживання * перевідний коефіцієнт_x000a_Централізоване теплопостачаня, Гкал - 1163_x000a_Природний газ, м3- 9,3_x000a_Вугілля, кг - 6,2_x000a_Деревина, кг - 3,7_x000a_Пелети, кг - 4,7_x000a_Брикети, кг - 4,2_x000a_Щепа, кг - 3,1_x000a_" sqref="K4:K203 O4:P203 G4:G203" xr:uid="{1C92AD91-C4E9-314D-BFD2-D7D3096775FF}"/>
    <dataValidation allowBlank="1" showInputMessage="1" showErrorMessage="1" promptTitle="heatconsumption kWh" sqref="E3 I3 M3" xr:uid="{40457DD9-6779-7040-971E-ECA2C56ED0D1}"/>
    <dataValidation type="list" allowBlank="1" showInputMessage="1" showErrorMessage="1" sqref="D4:D203 H4:H203 L4:L203" xr:uid="{4001A3B0-0619-2540-9766-4EBC9192AB3B}">
      <formula1>$AT$4:$AT$13</formula1>
    </dataValidation>
    <dataValidation allowBlank="1" showErrorMessage="1" sqref="B4:B203" xr:uid="{2D1870CC-C701-3441-B7C4-0803690CC763}"/>
    <dataValidation allowBlank="1" showErrorMessage="1" prompt="  " sqref="B3" xr:uid="{1F728958-9FC9-B54A-9799-D14E30D07CFD}"/>
  </dataValidation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22B79-3A82-CA44-A605-BEE708A5583F}">
  <dimension ref="A1:BF204"/>
  <sheetViews>
    <sheetView zoomScale="93" zoomScaleNormal="85" workbookViewId="0">
      <pane ySplit="1" topLeftCell="A2" activePane="bottomLeft" state="frozen"/>
      <selection pane="bottomLeft" activeCell="C1" sqref="C1"/>
    </sheetView>
  </sheetViews>
  <sheetFormatPr defaultColWidth="11.5546875" defaultRowHeight="15" outlineLevelCol="1"/>
  <cols>
    <col min="1" max="1" width="6.6640625" customWidth="1"/>
    <col min="2" max="2" width="18.5546875" customWidth="1"/>
    <col min="3" max="3" width="20.109375" customWidth="1"/>
    <col min="4" max="4" width="27.109375" customWidth="1"/>
    <col min="5" max="5" width="10.33203125" style="14" customWidth="1"/>
    <col min="6" max="6" width="7.6640625" customWidth="1"/>
    <col min="7" max="7" width="12.44140625" customWidth="1"/>
    <col min="8" max="8" width="27.109375" customWidth="1" outlineLevel="1"/>
    <col min="9" max="9" width="10.33203125" style="14" customWidth="1" outlineLevel="1"/>
    <col min="10" max="10" width="7.6640625" customWidth="1" outlineLevel="1"/>
    <col min="11" max="11" width="12.44140625" customWidth="1" outlineLevel="1"/>
    <col min="12" max="12" width="27.109375" customWidth="1" outlineLevel="1"/>
    <col min="13" max="13" width="10.33203125" style="14" customWidth="1" outlineLevel="1"/>
    <col min="14" max="14" width="4.109375" customWidth="1" outlineLevel="1"/>
    <col min="15" max="15" width="12.44140625" customWidth="1" outlineLevel="1"/>
    <col min="16" max="17" width="12.44140625" customWidth="1"/>
    <col min="18" max="19" width="14.6640625" customWidth="1"/>
    <col min="20" max="20" width="15.33203125" customWidth="1"/>
    <col min="21" max="21" width="12.44140625" customWidth="1"/>
    <col min="22" max="22" width="15.109375" customWidth="1"/>
    <col min="25" max="43" width="11.5546875" customWidth="1" outlineLevel="1"/>
    <col min="45" max="45" width="24.5546875" customWidth="1"/>
    <col min="46" max="46" width="36.6640625" customWidth="1"/>
    <col min="48" max="48" width="11.88671875" customWidth="1"/>
    <col min="57" max="57" width="26.6640625" customWidth="1"/>
    <col min="58" max="58" width="15" customWidth="1"/>
  </cols>
  <sheetData>
    <row r="1" spans="1:58">
      <c r="B1" s="120" t="s">
        <v>108</v>
      </c>
      <c r="C1" s="121">
        <v>2024</v>
      </c>
    </row>
    <row r="2" spans="1:58" ht="15.75" thickBot="1">
      <c r="AV2" s="13"/>
      <c r="AW2" s="13" t="s">
        <v>26</v>
      </c>
    </row>
    <row r="3" spans="1:58" ht="90.95" customHeight="1">
      <c r="A3" s="15" t="s">
        <v>111</v>
      </c>
      <c r="B3" s="16" t="s">
        <v>8</v>
      </c>
      <c r="C3" s="16" t="s">
        <v>12</v>
      </c>
      <c r="D3" s="70" t="s">
        <v>112</v>
      </c>
      <c r="E3" s="70" t="s">
        <v>113</v>
      </c>
      <c r="F3" s="69" t="s">
        <v>114</v>
      </c>
      <c r="G3" s="69" t="s">
        <v>115</v>
      </c>
      <c r="H3" s="67" t="s">
        <v>116</v>
      </c>
      <c r="I3" s="67" t="s">
        <v>117</v>
      </c>
      <c r="J3" s="67" t="s">
        <v>118</v>
      </c>
      <c r="K3" s="67" t="s">
        <v>119</v>
      </c>
      <c r="L3" s="68" t="s">
        <v>120</v>
      </c>
      <c r="M3" s="68" t="s">
        <v>121</v>
      </c>
      <c r="N3" s="68" t="s">
        <v>122</v>
      </c>
      <c r="O3" s="68" t="s">
        <v>123</v>
      </c>
      <c r="P3" s="69" t="s">
        <v>124</v>
      </c>
      <c r="Q3" s="69" t="s">
        <v>125</v>
      </c>
      <c r="R3" s="73" t="s">
        <v>126</v>
      </c>
      <c r="S3" s="73" t="s">
        <v>127</v>
      </c>
      <c r="T3" s="74" t="s">
        <v>128</v>
      </c>
      <c r="U3" s="74" t="s">
        <v>129</v>
      </c>
      <c r="V3" s="73" t="s">
        <v>130</v>
      </c>
      <c r="W3" s="73" t="s">
        <v>131</v>
      </c>
      <c r="AS3" s="38" t="s">
        <v>12</v>
      </c>
      <c r="AT3" s="39" t="s">
        <v>16</v>
      </c>
      <c r="AU3" s="39"/>
      <c r="AV3" s="40" t="s">
        <v>26</v>
      </c>
      <c r="AW3" s="40">
        <v>1</v>
      </c>
      <c r="AY3" s="101" t="s">
        <v>109</v>
      </c>
      <c r="AZ3" s="101"/>
      <c r="BA3" s="101"/>
      <c r="BB3" s="101"/>
      <c r="BE3" s="101" t="s">
        <v>110</v>
      </c>
      <c r="BF3" s="100"/>
    </row>
    <row r="4" spans="1:58" ht="23.1" customHeight="1">
      <c r="A4" s="126">
        <f>Таблица1[[#This Row],[№ ]]</f>
        <v>1</v>
      </c>
      <c r="B4" s="127" t="str">
        <f>IF(Таблица1[[#This Row],[Коротка назва будівлі]]="","",Таблица1[[#This Row],[Коротка назва будівлі]])</f>
        <v>Ліцей №1</v>
      </c>
      <c r="C4" s="127" t="str">
        <f>IF(Таблица1[[#This Row],[Категорія будівлі]]="","",Таблица1[[#This Row],[Категорія будівлі]])</f>
        <v>школа</v>
      </c>
      <c r="D4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4" s="21"/>
      <c r="F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Гкал</v>
      </c>
      <c r="G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" s="128" t="str">
        <f>IF(Таблица2021[[#This Row],[Джерело теплозабезпечення №2]]="","",Таблица2021[[#This Row],[Джерело теплозабезпечення №2]])</f>
        <v/>
      </c>
      <c r="I4" s="21"/>
      <c r="J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" s="128" t="str">
        <f>IF(Таблица2021[[#This Row],[Джерело теплозабезпечення №3]]="","",Таблица2021[[#This Row],[Джерело теплозабезпечення №3]])</f>
        <v/>
      </c>
      <c r="M4" s="21"/>
      <c r="N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" s="26"/>
      <c r="S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" s="72"/>
      <c r="U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" s="28"/>
      <c r="W4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4" s="41" t="s">
        <v>39</v>
      </c>
      <c r="AT4" s="39" t="s">
        <v>36</v>
      </c>
      <c r="AU4" s="40" t="s">
        <v>40</v>
      </c>
      <c r="AV4" s="40" t="s">
        <v>40</v>
      </c>
      <c r="AW4" s="40">
        <v>1163</v>
      </c>
      <c r="AY4" s="102" t="s">
        <v>8</v>
      </c>
      <c r="AZ4" s="102" t="s">
        <v>132</v>
      </c>
      <c r="BA4" s="102" t="s">
        <v>8</v>
      </c>
      <c r="BB4" s="102" t="s">
        <v>133</v>
      </c>
      <c r="BE4" s="101" t="s">
        <v>16</v>
      </c>
      <c r="BF4" s="102" t="s">
        <v>134</v>
      </c>
    </row>
    <row r="5" spans="1:58">
      <c r="A5" s="126">
        <f>Таблица1[[#This Row],[№ ]]</f>
        <v>2</v>
      </c>
      <c r="B5" s="127" t="str">
        <f>IF(Таблица1[[#This Row],[Коротка назва будівлі]]="","",Таблица1[[#This Row],[Коротка назва будівлі]])</f>
        <v>Гімназія №2</v>
      </c>
      <c r="C5" s="127" t="str">
        <f>IF(Таблица1[[#This Row],[Категорія будівлі]]="","",Таблица1[[#This Row],[Категорія будівлі]])</f>
        <v>школа</v>
      </c>
      <c r="D5" s="128" t="str">
        <f>IF(Таблица1[[#This Row],[Джерело теплозабезпечення]]="","",Таблица1[[#This Row],[Джерело теплозабезпечення]])</f>
        <v>Індивідуальне опалення (деревина)</v>
      </c>
      <c r="E5" s="21"/>
      <c r="F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" s="128" t="str">
        <f>IF(Таблица2021[[#This Row],[Джерело теплозабезпечення №2]]="","",Таблица2021[[#This Row],[Джерело теплозабезпечення №2]])</f>
        <v/>
      </c>
      <c r="I5" s="21"/>
      <c r="J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" s="128" t="str">
        <f>IF(Таблица2021[[#This Row],[Джерело теплозабезпечення №3]]="","",Таблица2021[[#This Row],[Джерело теплозабезпечення №3]])</f>
        <v/>
      </c>
      <c r="M5" s="21"/>
      <c r="N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" s="27"/>
      <c r="S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" s="72"/>
      <c r="U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" s="29"/>
      <c r="W5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5" s="42" t="s">
        <v>48</v>
      </c>
      <c r="AT5" s="39" t="s">
        <v>49</v>
      </c>
      <c r="AU5" s="39" t="s">
        <v>50</v>
      </c>
      <c r="AV5" s="40" t="s">
        <v>51</v>
      </c>
      <c r="AW5" s="40">
        <v>9.3000000000000007</v>
      </c>
      <c r="AY5" s="102" t="str">
        <f>INDEX(Таблица2024[Коротка назва будівлі],MATCH(AZ5,$Q$4:$Q$203,0))</f>
        <v>Ліцей №1</v>
      </c>
      <c r="AZ5" s="103">
        <f>LARGE(Таблица2024[Питоме споживання теплової енергії, кВт∙год/м2],1)</f>
        <v>0</v>
      </c>
      <c r="BA5" s="102" t="str">
        <f>INDEX(Таблица2024[Коротка назва будівлі],MATCH(BB5,$S$4:$S$203,0))</f>
        <v>Ліцей №1</v>
      </c>
      <c r="BB5" s="103">
        <f>LARGE(Таблица2024[Питоме споживання електричної енергії, кВт∙год/м2],1)</f>
        <v>0</v>
      </c>
      <c r="BE5" s="39" t="s">
        <v>135</v>
      </c>
      <c r="BF5" s="39">
        <f>SUMIF($D$4:$D$203,$AT$4,$G$4:$G$203)+SUMIF($D$4:$D$203,$AT$11,$G$4:$G$203)+SUMIF($H$4:$H$203,$AT$4,$K$4:$K$203)+SUMIF($H$4:$H$203,$AT$11,$K$4:$K$203)+SUMIF($L$4:$L$203,$AT$4,$O$4:$O$203)+SUMIF($L$4:$L$203,$AT$11,$O$4:$O$203)</f>
        <v>0</v>
      </c>
    </row>
    <row r="6" spans="1:58" ht="25.5">
      <c r="A6" s="126">
        <f>Таблица1[[#This Row],[№ ]]</f>
        <v>3</v>
      </c>
      <c r="B6" s="127" t="str">
        <f>IF(Таблица1[[#This Row],[Коротка назва будівлі]]="","",Таблица1[[#This Row],[Коротка назва будівлі]])</f>
        <v>ЗДО №5</v>
      </c>
      <c r="C6" s="127" t="str">
        <f>IF(Таблица1[[#This Row],[Категорія будівлі]]="","",Таблица1[[#This Row],[Категорія будівлі]])</f>
        <v>дитячий садок</v>
      </c>
      <c r="D6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6" s="21"/>
      <c r="F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м3</v>
      </c>
      <c r="G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" s="128" t="str">
        <f>IF(Таблица2021[[#This Row],[Джерело теплозабезпечення №2]]="","",Таблица2021[[#This Row],[Джерело теплозабезпечення №2]])</f>
        <v/>
      </c>
      <c r="I6" s="21"/>
      <c r="J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" s="128" t="str">
        <f>IF(Таблица2021[[#This Row],[Джерело теплозабезпечення №3]]="","",Таблица2021[[#This Row],[Джерело теплозабезпечення №3]])</f>
        <v/>
      </c>
      <c r="M6" s="21"/>
      <c r="N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" s="27"/>
      <c r="S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" s="72"/>
      <c r="U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" s="29"/>
      <c r="W6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6" s="42" t="s">
        <v>55</v>
      </c>
      <c r="AT6" s="39" t="s">
        <v>57</v>
      </c>
      <c r="AU6" s="39" t="s">
        <v>58</v>
      </c>
      <c r="AV6" s="40" t="s">
        <v>59</v>
      </c>
      <c r="AW6" s="40">
        <v>6.2</v>
      </c>
      <c r="AY6" s="102" t="str">
        <f>INDEX(Таблица2024[Коротка назва будівлі],MATCH(AZ6,$Q$4:$Q$203,0))</f>
        <v>Ліцей №1</v>
      </c>
      <c r="AZ6" s="103">
        <f>LARGE(Таблица2024[Питоме споживання теплової енергії, кВт∙год/м2],2)</f>
        <v>0</v>
      </c>
      <c r="BA6" s="102" t="str">
        <f>INDEX(Таблица2024[Коротка назва будівлі],MATCH(BB6,$S$4:$S$203,0))</f>
        <v>Ліцей №1</v>
      </c>
      <c r="BB6" s="103">
        <f>LARGE(Таблица2024[Питоме споживання електричної енергії, кВт∙год/м2],2)</f>
        <v>0</v>
      </c>
      <c r="BE6" s="39" t="s">
        <v>49</v>
      </c>
      <c r="BF6" s="39">
        <f>SUMIF($D$4:$D$203,$AT$5,$G$4:$G$203)+SUMIF($H$4:$H$203,$AT$5,$K$4:$K$203)+SUMIF($L$4:$L$203,$AT$5,$O$4:$O$203)</f>
        <v>0</v>
      </c>
    </row>
    <row r="7" spans="1:58">
      <c r="A7" s="126">
        <f>Таблица1[[#This Row],[№ ]]</f>
        <v>4</v>
      </c>
      <c r="B7" s="127" t="str">
        <f>IF(Таблица1[[#This Row],[Коротка назва будівлі]]="","",Таблица1[[#This Row],[Коротка назва будівлі]])</f>
        <v>ЦМЛ Х1</v>
      </c>
      <c r="C7" s="127" t="str">
        <f>IF(Таблица1[[#This Row],[Категорія будівлі]]="","",Таблица1[[#This Row],[Категорія будівлі]])</f>
        <v>лікарня</v>
      </c>
      <c r="D7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7" s="21"/>
      <c r="F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Гкал</v>
      </c>
      <c r="G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" s="128" t="str">
        <f>IF(Таблица2021[[#This Row],[Джерело теплозабезпечення №2]]="","",Таблица2021[[#This Row],[Джерело теплозабезпечення №2]])</f>
        <v/>
      </c>
      <c r="I7" s="21"/>
      <c r="J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" s="128" t="str">
        <f>IF(Таблица2021[[#This Row],[Джерело теплозабезпечення №3]]="","",Таблица2021[[#This Row],[Джерело теплозабезпечення №3]])</f>
        <v/>
      </c>
      <c r="M7" s="21"/>
      <c r="N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" s="27"/>
      <c r="S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" s="72"/>
      <c r="U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" s="29"/>
      <c r="W7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7" s="42" t="s">
        <v>70</v>
      </c>
      <c r="AT7" s="39" t="s">
        <v>47</v>
      </c>
      <c r="AU7" s="39" t="s">
        <v>58</v>
      </c>
      <c r="AV7" s="40" t="s">
        <v>71</v>
      </c>
      <c r="AW7" s="40">
        <v>3.7</v>
      </c>
      <c r="AY7" s="102" t="str">
        <f>INDEX(Таблица2024[Коротка назва будівлі],MATCH(AZ7,$Q$4:$Q$203,0))</f>
        <v>Ліцей №1</v>
      </c>
      <c r="AZ7" s="103">
        <f>LARGE(Таблица2024[Питоме споживання теплової енергії, кВт∙год/м2],3)</f>
        <v>0</v>
      </c>
      <c r="BA7" s="102" t="str">
        <f>INDEX(Таблица2024[Коротка назва будівлі],MATCH(BB7,$S$4:$S$203,0))</f>
        <v>Ліцей №1</v>
      </c>
      <c r="BB7" s="103">
        <f>LARGE(Таблица2024[Питоме споживання електричної енергії, кВт∙год/м2],3)</f>
        <v>0</v>
      </c>
      <c r="BE7" s="39" t="s">
        <v>57</v>
      </c>
      <c r="BF7" s="39">
        <f>SUMIF($D$4:$D$203,$AT$6,$G$4:$G$203)+SUMIF($H$4:$H$203,$AT$6,$K$4:$K$203)+SUMIF($L$4:$L$203,$AT$6,$O$4:$O$203)</f>
        <v>0</v>
      </c>
    </row>
    <row r="8" spans="1:58" ht="25.5">
      <c r="A8" s="126">
        <f>Таблица1[[#This Row],[№ ]]</f>
        <v>5</v>
      </c>
      <c r="B8" s="127" t="str">
        <f>IF(Таблица1[[#This Row],[Коротка назва будівлі]]="","",Таблица1[[#This Row],[Коротка назва будівлі]])</f>
        <v>Міська рада</v>
      </c>
      <c r="C8" s="127" t="str">
        <f>IF(Таблица1[[#This Row],[Категорія будівлі]]="","",Таблица1[[#This Row],[Категорія будівлі]])</f>
        <v>адміністративна будівля</v>
      </c>
      <c r="D8" s="128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8" s="21"/>
      <c r="F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м3</v>
      </c>
      <c r="G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" s="128" t="str">
        <f>IF(Таблица2021[[#This Row],[Джерело теплозабезпечення №2]]="","",Таблица2021[[#This Row],[Джерело теплозабезпечення №2]])</f>
        <v>Індивідуальне опалення (деревина)</v>
      </c>
      <c r="I8" s="21"/>
      <c r="J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" s="128" t="str">
        <f>IF(Таблица2021[[#This Row],[Джерело теплозабезпечення №3]]="","",Таблица2021[[#This Row],[Джерело теплозабезпечення №3]])</f>
        <v>Електрична енергія, кВт∙год</v>
      </c>
      <c r="M8" s="21"/>
      <c r="N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кВт∙год</v>
      </c>
      <c r="O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" s="27"/>
      <c r="S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" s="72"/>
      <c r="U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" s="29"/>
      <c r="W8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8" s="43" t="s">
        <v>76</v>
      </c>
      <c r="AT8" s="39" t="s">
        <v>77</v>
      </c>
      <c r="AU8" s="39" t="s">
        <v>58</v>
      </c>
      <c r="AV8" s="40" t="s">
        <v>78</v>
      </c>
      <c r="AW8" s="40">
        <v>4.7</v>
      </c>
      <c r="AY8" s="102" t="str">
        <f>INDEX(Таблица2024[Коротка назва будівлі],MATCH(AZ8,$Q$4:$Q$203,0))</f>
        <v>Ліцей №1</v>
      </c>
      <c r="AZ8" s="103">
        <f>LARGE(Таблица2024[Питоме споживання теплової енергії, кВт∙год/м2],4)</f>
        <v>0</v>
      </c>
      <c r="BA8" s="102" t="str">
        <f>INDEX(Таблица2024[Коротка назва будівлі],MATCH(BB8,$S$4:$S$203,0))</f>
        <v>Ліцей №1</v>
      </c>
      <c r="BB8" s="103">
        <f>LARGE(Таблица2024[Питоме споживання електричної енергії, кВт∙год/м2],4)</f>
        <v>0</v>
      </c>
      <c r="BE8" s="39" t="s">
        <v>47</v>
      </c>
      <c r="BF8" s="39">
        <f>SUMIF($D$4:$D$203,$AT$7,$G$4:$G$203)+SUMIF($D$4:$D$203,$AT$12,$G$4:$G$203)+SUMIF($H$4:$H$203,$AT$7,$K$4:$K$203)+SUMIF($H$4:$H$203,$AT$12,$K$4:$K$203)+SUMIF($L$4:$L$203,$AT$7,$O$4:$O$203)+SUMIF($L$4:$L$203,$AT$12,$O$4:$O$203)</f>
        <v>0</v>
      </c>
    </row>
    <row r="9" spans="1:58">
      <c r="A9" s="126">
        <v>6</v>
      </c>
      <c r="B9" s="127" t="str">
        <f>IF(Таблица1[[#This Row],[Коротка назва будівлі]]="","",Таблица1[[#This Row],[Коротка назва будівлі]])</f>
        <v>Будинок культури</v>
      </c>
      <c r="C9" s="127" t="str">
        <f>IF(Таблица1[[#This Row],[Категорія будівлі]]="","",Таблица1[[#This Row],[Категорія будівлі]])</f>
        <v>будинок культури</v>
      </c>
      <c r="D9" s="128" t="str">
        <f>IF(Таблица1[[#This Row],[Джерело теплозабезпечення]]="","",Таблица1[[#This Row],[Джерело теплозабезпечення]])</f>
        <v>Індивідуальне опалення (вугілля)</v>
      </c>
      <c r="E9" s="21"/>
      <c r="F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" s="128" t="str">
        <f>IF(Таблица2021[[#This Row],[Джерело теплозабезпечення №2]]="","",Таблица2021[[#This Row],[Джерело теплозабезпечення №2]])</f>
        <v>Індивідуальне опалення (брекети)</v>
      </c>
      <c r="I9" s="21"/>
      <c r="J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" s="128" t="str">
        <f>IF(Таблица2021[[#This Row],[Джерело теплозабезпечення №3]]="","",Таблица2021[[#This Row],[Джерело теплозабезпечення №3]])</f>
        <v/>
      </c>
      <c r="M9" s="21"/>
      <c r="N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" s="27"/>
      <c r="S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" s="72"/>
      <c r="U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" s="29"/>
      <c r="W9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9" s="42" t="s">
        <v>83</v>
      </c>
      <c r="AT9" s="39" t="s">
        <v>84</v>
      </c>
      <c r="AU9" s="39" t="s">
        <v>58</v>
      </c>
      <c r="AV9" s="40" t="s">
        <v>85</v>
      </c>
      <c r="AW9" s="40">
        <v>4.2</v>
      </c>
      <c r="AY9" s="102" t="str">
        <f>INDEX(Таблица2024[Коротка назва будівлі],MATCH(AZ9,$Q$4:$Q$203,0))</f>
        <v>Ліцей №1</v>
      </c>
      <c r="AZ9" s="103">
        <f>LARGE(Таблица2024[Питоме споживання теплової енергії, кВт∙год/м2],5)</f>
        <v>0</v>
      </c>
      <c r="BA9" s="102" t="str">
        <f>INDEX(Таблица2024[Коротка назва будівлі],MATCH(BB9,$S$4:$S$203,0))</f>
        <v>Ліцей №1</v>
      </c>
      <c r="BB9" s="103">
        <f>LARGE(Таблица2024[Питоме споживання електричної енергії, кВт∙год/м2],5)</f>
        <v>0</v>
      </c>
      <c r="BE9" s="39" t="s">
        <v>77</v>
      </c>
      <c r="BF9" s="39">
        <f>SUMIF($D$4:$D$203,$AT$8,$G$4:$G$203)+SUMIF($H$4:$H$203,$AT$8,$K$4:$K$203)+SUMIF($L$4:$L$203,$AT$8,$O$4:$O$203)</f>
        <v>0</v>
      </c>
    </row>
    <row r="10" spans="1:58">
      <c r="A10" s="126">
        <v>7</v>
      </c>
      <c r="B10" s="127" t="str">
        <f>IF(Таблица1[[#This Row],[Коротка назва будівлі]]="","",Таблица1[[#This Row],[Коротка назва будівлі]])</f>
        <v>Бібіліотека</v>
      </c>
      <c r="C10" s="127" t="str">
        <f>IF(Таблица1[[#This Row],[Категорія будівлі]]="","",Таблица1[[#This Row],[Категорія будівлі]])</f>
        <v>бібліотека</v>
      </c>
      <c r="D10" s="128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10" s="21"/>
      <c r="F1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Гкал</v>
      </c>
      <c r="G1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" s="128" t="str">
        <f>IF(Таблица2021[[#This Row],[Джерело теплозабезпечення №2]]="","",Таблица2021[[#This Row],[Джерело теплозабезпечення №2]])</f>
        <v/>
      </c>
      <c r="I10" s="21"/>
      <c r="J1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" s="128" t="str">
        <f>IF(Таблица2021[[#This Row],[Джерело теплозабезпечення №3]]="","",Таблица2021[[#This Row],[Джерело теплозабезпечення №3]])</f>
        <v/>
      </c>
      <c r="M10" s="21"/>
      <c r="N1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" s="27"/>
      <c r="S1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" s="72"/>
      <c r="U1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" s="29"/>
      <c r="W10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0" s="43" t="s">
        <v>66</v>
      </c>
      <c r="AT10" s="39" t="s">
        <v>91</v>
      </c>
      <c r="AU10" s="39" t="s">
        <v>58</v>
      </c>
      <c r="AV10" s="40" t="s">
        <v>92</v>
      </c>
      <c r="AW10" s="40">
        <v>3.1</v>
      </c>
      <c r="BE10" s="39" t="s">
        <v>84</v>
      </c>
      <c r="BF10" s="39">
        <f>SUMIF($D$4:$D$203,$AT$9,$G$4:$G$203)+SUMIF($H$4:$H$203,$AT$9,$K$4:$K$203)+SUMIF($L$4:$L$203,$AT$9,$O$4:$O$203)</f>
        <v>0</v>
      </c>
    </row>
    <row r="11" spans="1:58">
      <c r="A11" s="126">
        <v>8</v>
      </c>
      <c r="B11" s="127" t="str">
        <f>IF(Таблица1[[#This Row],[Коротка назва будівлі]]="","",Таблица1[[#This Row],[Коротка назва будівлі]])</f>
        <v>Ліцей №3</v>
      </c>
      <c r="C11" s="127" t="str">
        <f>IF(Таблица1[[#This Row],[Категорія будівлі]]="","",Таблица1[[#This Row],[Категорія будівлі]])</f>
        <v>школа</v>
      </c>
      <c r="D11" s="128" t="str">
        <f>IF(Таблица1[[#This Row],[Джерело теплозабезпечення]]="","",Таблица1[[#This Row],[Джерело теплозабезпечення]])</f>
        <v>Індивідуальне опалення (брекети)</v>
      </c>
      <c r="E11" s="21"/>
      <c r="F1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" s="128" t="str">
        <f>IF(Таблица2021[[#This Row],[Джерело теплозабезпечення №2]]="","",Таблица2021[[#This Row],[Джерело теплозабезпечення №2]])</f>
        <v/>
      </c>
      <c r="I11" s="21"/>
      <c r="J1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" s="128" t="str">
        <f>IF(Таблица2021[[#This Row],[Джерело теплозабезпечення №3]]="","",Таблица2021[[#This Row],[Джерело теплозабезпечення №3]])</f>
        <v/>
      </c>
      <c r="M11" s="21"/>
      <c r="N1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" s="27"/>
      <c r="S1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" s="72"/>
      <c r="U1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" s="29"/>
      <c r="W11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1" s="42" t="s">
        <v>90</v>
      </c>
      <c r="AT11" s="44" t="s">
        <v>96</v>
      </c>
      <c r="AU11" s="45" t="s">
        <v>97</v>
      </c>
      <c r="AV11" s="45" t="s">
        <v>97</v>
      </c>
      <c r="AW11" s="45">
        <v>0.27800000000000002</v>
      </c>
      <c r="BE11" s="39" t="s">
        <v>91</v>
      </c>
      <c r="BF11" s="39">
        <f>SUMIF($D$4:$D$203,$AT$10,$G$4:$G$203)+SUMIF($H$4:$H$203,$AT$10,$K$4:$K$203)+SUMIF($L$4:$L$203,$AT$10,$O$4:$O$203)</f>
        <v>0</v>
      </c>
    </row>
    <row r="12" spans="1:58">
      <c r="A12" s="126">
        <v>9</v>
      </c>
      <c r="B12" s="127" t="str">
        <f>IF(Таблица1[[#This Row],[Коротка назва будівлі]]="","",Таблица1[[#This Row],[Коротка назва будівлі]])</f>
        <v/>
      </c>
      <c r="C12" s="127" t="str">
        <f>IF(Таблица1[[#This Row],[Категорія будівлі]]="","",Таблица1[[#This Row],[Категорія будівлі]])</f>
        <v/>
      </c>
      <c r="D12" s="128" t="str">
        <f>IF(Таблица1[[#This Row],[Джерело теплозабезпечення]]="","",Таблица1[[#This Row],[Джерело теплозабезпечення]])</f>
        <v/>
      </c>
      <c r="E12" s="21"/>
      <c r="F1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" s="128" t="str">
        <f>IF(Таблица2021[[#This Row],[Джерело теплозабезпечення №2]]="","",Таблица2021[[#This Row],[Джерело теплозабезпечення №2]])</f>
        <v/>
      </c>
      <c r="I12" s="21"/>
      <c r="J1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" s="128" t="str">
        <f>IF(Таблица2021[[#This Row],[Джерело теплозабезпечення №3]]="","",Таблица2021[[#This Row],[Джерело теплозабезпечення №3]])</f>
        <v/>
      </c>
      <c r="M12" s="21"/>
      <c r="N1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" s="27"/>
      <c r="S1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" s="72"/>
      <c r="U1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" s="29"/>
      <c r="W12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2" s="42" t="s">
        <v>98</v>
      </c>
      <c r="AT12" s="44" t="s">
        <v>99</v>
      </c>
      <c r="AU12" s="44" t="s">
        <v>50</v>
      </c>
      <c r="AV12" s="45" t="s">
        <v>100</v>
      </c>
      <c r="AW12" s="44">
        <f>600*3.7</f>
        <v>2220</v>
      </c>
    </row>
    <row r="13" spans="1:58">
      <c r="A13" s="126">
        <v>10</v>
      </c>
      <c r="B13" s="127" t="str">
        <f>IF(Таблица1[[#This Row],[Коротка назва будівлі]]="","",Таблица1[[#This Row],[Коротка назва будівлі]])</f>
        <v/>
      </c>
      <c r="C13" s="127" t="str">
        <f>IF(Таблица1[[#This Row],[Категорія будівлі]]="","",Таблица1[[#This Row],[Категорія будівлі]])</f>
        <v/>
      </c>
      <c r="D13" s="128" t="str">
        <f>IF(Таблица1[[#This Row],[Джерело теплозабезпечення]]="","",Таблица1[[#This Row],[Джерело теплозабезпечення]])</f>
        <v/>
      </c>
      <c r="E13" s="21"/>
      <c r="F1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" s="128" t="str">
        <f>IF(Таблица2021[[#This Row],[Джерело теплозабезпечення №2]]="","",Таблица2021[[#This Row],[Джерело теплозабезпечення №2]])</f>
        <v/>
      </c>
      <c r="I13" s="21"/>
      <c r="J1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" s="128" t="str">
        <f>IF(Таблица2021[[#This Row],[Джерело теплозабезпечення №3]]="","",Таблица2021[[#This Row],[Джерело теплозабезпечення №3]])</f>
        <v/>
      </c>
      <c r="M13" s="21"/>
      <c r="N1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" s="27"/>
      <c r="S1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" s="72"/>
      <c r="U1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" s="29"/>
      <c r="W13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3" s="42" t="s">
        <v>101</v>
      </c>
      <c r="AT13" s="44" t="s">
        <v>102</v>
      </c>
      <c r="AU13" s="44" t="s">
        <v>103</v>
      </c>
      <c r="AV13" s="44" t="s">
        <v>103</v>
      </c>
      <c r="AW13" s="45">
        <v>1</v>
      </c>
    </row>
    <row r="14" spans="1:58" ht="18" customHeight="1">
      <c r="A14" s="126">
        <v>11</v>
      </c>
      <c r="B14" s="127" t="str">
        <f>IF(Таблица1[[#This Row],[Коротка назва будівлі]]="","",Таблица1[[#This Row],[Коротка назва будівлі]])</f>
        <v/>
      </c>
      <c r="C14" s="127" t="str">
        <f>IF(Таблица1[[#This Row],[Категорія будівлі]]="","",Таблица1[[#This Row],[Категорія будівлі]])</f>
        <v/>
      </c>
      <c r="D14" s="128" t="str">
        <f>IF(Таблица1[[#This Row],[Джерело теплозабезпечення]]="","",Таблица1[[#This Row],[Джерело теплозабезпечення]])</f>
        <v/>
      </c>
      <c r="E14" s="21"/>
      <c r="F1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" s="128" t="str">
        <f>IF(Таблица2021[[#This Row],[Джерело теплозабезпечення №2]]="","",Таблица2021[[#This Row],[Джерело теплозабезпечення №2]])</f>
        <v/>
      </c>
      <c r="I14" s="21"/>
      <c r="J1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" s="128" t="str">
        <f>IF(Таблица2021[[#This Row],[Джерело теплозабезпечення №3]]="","",Таблица2021[[#This Row],[Джерело теплозабезпечення №3]])</f>
        <v/>
      </c>
      <c r="M14" s="21"/>
      <c r="N1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" s="27"/>
      <c r="S1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" s="72"/>
      <c r="U1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" s="29"/>
      <c r="W14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4" s="42" t="s">
        <v>33</v>
      </c>
      <c r="AT14" s="44"/>
      <c r="AU14" s="44"/>
      <c r="AV14" s="44"/>
      <c r="AW14" s="44"/>
    </row>
    <row r="15" spans="1:58">
      <c r="A15" s="126">
        <v>12</v>
      </c>
      <c r="B15" s="127" t="str">
        <f>IF(Таблица1[[#This Row],[Коротка назва будівлі]]="","",Таблица1[[#This Row],[Коротка назва будівлі]])</f>
        <v/>
      </c>
      <c r="C15" s="127" t="str">
        <f>IF(Таблица1[[#This Row],[Категорія будівлі]]="","",Таблица1[[#This Row],[Категорія будівлі]])</f>
        <v/>
      </c>
      <c r="D15" s="128" t="str">
        <f>IF(Таблица1[[#This Row],[Джерело теплозабезпечення]]="","",Таблица1[[#This Row],[Джерело теплозабезпечення]])</f>
        <v/>
      </c>
      <c r="E15" s="21"/>
      <c r="F1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" s="128" t="str">
        <f>IF(Таблица2021[[#This Row],[Джерело теплозабезпечення №2]]="","",Таблица2021[[#This Row],[Джерело теплозабезпечення №2]])</f>
        <v/>
      </c>
      <c r="I15" s="21"/>
      <c r="J1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" s="128" t="str">
        <f>IF(Таблица2021[[#This Row],[Джерело теплозабезпечення №3]]="","",Таблица2021[[#This Row],[Джерело теплозабезпечення №3]])</f>
        <v/>
      </c>
      <c r="M15" s="21"/>
      <c r="N1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" s="27"/>
      <c r="S1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" s="72"/>
      <c r="U1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" s="29"/>
      <c r="W15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5" s="46" t="s">
        <v>104</v>
      </c>
      <c r="AT15" s="47"/>
      <c r="AU15" s="47"/>
      <c r="AV15" s="47"/>
      <c r="AW15" s="47"/>
    </row>
    <row r="16" spans="1:58">
      <c r="A16" s="126">
        <v>13</v>
      </c>
      <c r="B16" s="127" t="str">
        <f>IF(Таблица1[[#This Row],[Коротка назва будівлі]]="","",Таблица1[[#This Row],[Коротка назва будівлі]])</f>
        <v/>
      </c>
      <c r="C16" s="127" t="str">
        <f>IF(Таблица1[[#This Row],[Категорія будівлі]]="","",Таблица1[[#This Row],[Категорія будівлі]])</f>
        <v/>
      </c>
      <c r="D16" s="128" t="str">
        <f>IF(Таблица1[[#This Row],[Джерело теплозабезпечення]]="","",Таблица1[[#This Row],[Джерело теплозабезпечення]])</f>
        <v/>
      </c>
      <c r="E16" s="21"/>
      <c r="F1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" s="128" t="str">
        <f>IF(Таблица2021[[#This Row],[Джерело теплозабезпечення №2]]="","",Таблица2021[[#This Row],[Джерело теплозабезпечення №2]])</f>
        <v/>
      </c>
      <c r="I16" s="21"/>
      <c r="J1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" s="128" t="str">
        <f>IF(Таблица2021[[#This Row],[Джерело теплозабезпечення №3]]="","",Таблица2021[[#This Row],[Джерело теплозабезпечення №3]])</f>
        <v/>
      </c>
      <c r="M16" s="21"/>
      <c r="N1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" s="27"/>
      <c r="S1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" s="72"/>
      <c r="U1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" s="29"/>
      <c r="W16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6" s="48" t="s">
        <v>105</v>
      </c>
      <c r="AT16" s="47"/>
      <c r="AU16" s="47"/>
      <c r="AV16" s="47"/>
      <c r="AW16" s="47"/>
    </row>
    <row r="17" spans="1:49">
      <c r="A17" s="126">
        <v>14</v>
      </c>
      <c r="B17" s="127" t="str">
        <f>IF(Таблица1[[#This Row],[Коротка назва будівлі]]="","",Таблица1[[#This Row],[Коротка назва будівлі]])</f>
        <v/>
      </c>
      <c r="C17" s="127" t="str">
        <f>IF(Таблица1[[#This Row],[Категорія будівлі]]="","",Таблица1[[#This Row],[Категорія будівлі]])</f>
        <v/>
      </c>
      <c r="D17" s="128" t="str">
        <f>IF(Таблица1[[#This Row],[Джерело теплозабезпечення]]="","",Таблица1[[#This Row],[Джерело теплозабезпечення]])</f>
        <v/>
      </c>
      <c r="E17" s="21"/>
      <c r="F1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" s="128" t="str">
        <f>IF(Таблица2021[[#This Row],[Джерело теплозабезпечення №2]]="","",Таблица2021[[#This Row],[Джерело теплозабезпечення №2]])</f>
        <v/>
      </c>
      <c r="I17" s="21"/>
      <c r="J1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" s="128" t="str">
        <f>IF(Таблица2021[[#This Row],[Джерело теплозабезпечення №3]]="","",Таблица2021[[#This Row],[Джерело теплозабезпечення №3]])</f>
        <v/>
      </c>
      <c r="M17" s="21"/>
      <c r="N1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" s="27"/>
      <c r="S1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" s="72"/>
      <c r="U1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" s="29"/>
      <c r="W17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7" s="48" t="s">
        <v>106</v>
      </c>
      <c r="AT17" s="47"/>
      <c r="AU17" s="47"/>
      <c r="AV17" s="47"/>
      <c r="AW17" s="47"/>
    </row>
    <row r="18" spans="1:49">
      <c r="A18" s="126">
        <v>15</v>
      </c>
      <c r="B18" s="127" t="str">
        <f>IF(Таблица1[[#This Row],[Коротка назва будівлі]]="","",Таблица1[[#This Row],[Коротка назва будівлі]])</f>
        <v/>
      </c>
      <c r="C18" s="127" t="str">
        <f>IF(Таблица1[[#This Row],[Категорія будівлі]]="","",Таблица1[[#This Row],[Категорія будівлі]])</f>
        <v/>
      </c>
      <c r="D18" s="128" t="str">
        <f>IF(Таблица1[[#This Row],[Джерело теплозабезпечення]]="","",Таблица1[[#This Row],[Джерело теплозабезпечення]])</f>
        <v/>
      </c>
      <c r="E18" s="21"/>
      <c r="F1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" s="128" t="str">
        <f>IF(Таблица2021[[#This Row],[Джерело теплозабезпечення №2]]="","",Таблица2021[[#This Row],[Джерело теплозабезпечення №2]])</f>
        <v/>
      </c>
      <c r="I18" s="21"/>
      <c r="J1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" s="128" t="str">
        <f>IF(Таблица2021[[#This Row],[Джерело теплозабезпечення №3]]="","",Таблица2021[[#This Row],[Джерело теплозабезпечення №3]])</f>
        <v/>
      </c>
      <c r="M18" s="21"/>
      <c r="N1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" s="27"/>
      <c r="S1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" s="72"/>
      <c r="U1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" s="29"/>
      <c r="W18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8" s="48" t="s">
        <v>107</v>
      </c>
      <c r="AT18" s="47"/>
      <c r="AU18" s="47"/>
      <c r="AV18" s="47"/>
      <c r="AW18" s="47"/>
    </row>
    <row r="19" spans="1:49">
      <c r="A19" s="126">
        <v>16</v>
      </c>
      <c r="B19" s="127" t="str">
        <f>IF(Таблица1[[#This Row],[Коротка назва будівлі]]="","",Таблица1[[#This Row],[Коротка назва будівлі]])</f>
        <v/>
      </c>
      <c r="C19" s="127" t="str">
        <f>IF(Таблица1[[#This Row],[Категорія будівлі]]="","",Таблица1[[#This Row],[Категорія будівлі]])</f>
        <v/>
      </c>
      <c r="D19" s="128" t="str">
        <f>IF(Таблица1[[#This Row],[Джерело теплозабезпечення]]="","",Таблица1[[#This Row],[Джерело теплозабезпечення]])</f>
        <v/>
      </c>
      <c r="E19" s="21"/>
      <c r="F1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" s="128" t="str">
        <f>IF(Таблица2021[[#This Row],[Джерело теплозабезпечення №2]]="","",Таблица2021[[#This Row],[Джерело теплозабезпечення №2]])</f>
        <v/>
      </c>
      <c r="I19" s="21"/>
      <c r="J1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" s="128" t="str">
        <f>IF(Таблица2021[[#This Row],[Джерело теплозабезпечення №3]]="","",Таблица2021[[#This Row],[Джерело теплозабезпечення №3]])</f>
        <v/>
      </c>
      <c r="M19" s="21"/>
      <c r="N1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" s="27"/>
      <c r="S1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" s="72"/>
      <c r="U1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" s="29"/>
      <c r="W19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19" s="47"/>
      <c r="AT19" s="47"/>
      <c r="AU19" s="47"/>
      <c r="AV19" s="47"/>
      <c r="AW19" s="47"/>
    </row>
    <row r="20" spans="1:49">
      <c r="A20" s="126">
        <v>17</v>
      </c>
      <c r="B20" s="127" t="str">
        <f>IF(Таблица1[[#This Row],[Коротка назва будівлі]]="","",Таблица1[[#This Row],[Коротка назва будівлі]])</f>
        <v/>
      </c>
      <c r="C20" s="127" t="str">
        <f>IF(Таблица1[[#This Row],[Категорія будівлі]]="","",Таблица1[[#This Row],[Категорія будівлі]])</f>
        <v/>
      </c>
      <c r="D20" s="128" t="str">
        <f>IF(Таблица1[[#This Row],[Джерело теплозабезпечення]]="","",Таблица1[[#This Row],[Джерело теплозабезпечення]])</f>
        <v/>
      </c>
      <c r="E20" s="21"/>
      <c r="F2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0" s="128" t="str">
        <f>IF(Таблица2021[[#This Row],[Джерело теплозабезпечення №2]]="","",Таблица2021[[#This Row],[Джерело теплозабезпечення №2]])</f>
        <v/>
      </c>
      <c r="I20" s="21"/>
      <c r="J2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0" s="128" t="str">
        <f>IF(Таблица2021[[#This Row],[Джерело теплозабезпечення №3]]="","",Таблица2021[[#This Row],[Джерело теплозабезпечення №3]])</f>
        <v/>
      </c>
      <c r="M20" s="21"/>
      <c r="N2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0" s="27"/>
      <c r="S2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0" s="72"/>
      <c r="U2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0" s="29"/>
      <c r="W20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20" s="47"/>
      <c r="AT20" s="47"/>
      <c r="AU20" s="47"/>
      <c r="AV20" s="47"/>
      <c r="AW20" s="47"/>
    </row>
    <row r="21" spans="1:49">
      <c r="A21" s="126">
        <v>18</v>
      </c>
      <c r="B21" s="127" t="str">
        <f>IF(Таблица1[[#This Row],[Коротка назва будівлі]]="","",Таблица1[[#This Row],[Коротка назва будівлі]])</f>
        <v/>
      </c>
      <c r="C21" s="127" t="str">
        <f>IF(Таблица1[[#This Row],[Категорія будівлі]]="","",Таблица1[[#This Row],[Категорія будівлі]])</f>
        <v/>
      </c>
      <c r="D21" s="128" t="str">
        <f>IF(Таблица1[[#This Row],[Джерело теплозабезпечення]]="","",Таблица1[[#This Row],[Джерело теплозабезпечення]])</f>
        <v/>
      </c>
      <c r="E21" s="21"/>
      <c r="F2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1" s="128" t="str">
        <f>IF(Таблица2021[[#This Row],[Джерело теплозабезпечення №2]]="","",Таблица2021[[#This Row],[Джерело теплозабезпечення №2]])</f>
        <v/>
      </c>
      <c r="I21" s="21"/>
      <c r="J2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1" s="128" t="str">
        <f>IF(Таблица2021[[#This Row],[Джерело теплозабезпечення №3]]="","",Таблица2021[[#This Row],[Джерело теплозабезпечення №3]])</f>
        <v/>
      </c>
      <c r="M21" s="21"/>
      <c r="N2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1" s="27"/>
      <c r="S2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1" s="72"/>
      <c r="U2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1" s="29"/>
      <c r="W21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AS21" s="47"/>
      <c r="AT21" s="47"/>
      <c r="AU21" s="47"/>
      <c r="AV21" s="47"/>
      <c r="AW21" s="47"/>
    </row>
    <row r="22" spans="1:49">
      <c r="A22" s="126">
        <v>19</v>
      </c>
      <c r="B22" s="127" t="str">
        <f>IF(Таблица1[[#This Row],[Коротка назва будівлі]]="","",Таблица1[[#This Row],[Коротка назва будівлі]])</f>
        <v/>
      </c>
      <c r="C22" s="127" t="str">
        <f>IF(Таблица1[[#This Row],[Категорія будівлі]]="","",Таблица1[[#This Row],[Категорія будівлі]])</f>
        <v/>
      </c>
      <c r="D22" s="128" t="str">
        <f>IF(Таблица1[[#This Row],[Джерело теплозабезпечення]]="","",Таблица1[[#This Row],[Джерело теплозабезпечення]])</f>
        <v/>
      </c>
      <c r="E22" s="21"/>
      <c r="F2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2" s="128" t="str">
        <f>IF(Таблица2021[[#This Row],[Джерело теплозабезпечення №2]]="","",Таблица2021[[#This Row],[Джерело теплозабезпечення №2]])</f>
        <v/>
      </c>
      <c r="I22" s="21"/>
      <c r="J2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2" s="128" t="str">
        <f>IF(Таблица2021[[#This Row],[Джерело теплозабезпечення №3]]="","",Таблица2021[[#This Row],[Джерело теплозабезпечення №3]])</f>
        <v/>
      </c>
      <c r="M22" s="21"/>
      <c r="N2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2" s="27"/>
      <c r="S2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2" s="72"/>
      <c r="U2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2" s="29"/>
      <c r="W2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3" spans="1:49">
      <c r="A23" s="126">
        <v>20</v>
      </c>
      <c r="B23" s="127" t="str">
        <f>IF(Таблица1[[#This Row],[Коротка назва будівлі]]="","",Таблица1[[#This Row],[Коротка назва будівлі]])</f>
        <v/>
      </c>
      <c r="C23" s="127" t="str">
        <f>IF(Таблица1[[#This Row],[Категорія будівлі]]="","",Таблица1[[#This Row],[Категорія будівлі]])</f>
        <v/>
      </c>
      <c r="D23" s="128" t="str">
        <f>IF(Таблица1[[#This Row],[Джерело теплозабезпечення]]="","",Таблица1[[#This Row],[Джерело теплозабезпечення]])</f>
        <v/>
      </c>
      <c r="E23" s="21"/>
      <c r="F2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3" s="128" t="str">
        <f>IF(Таблица2021[[#This Row],[Джерело теплозабезпечення №2]]="","",Таблица2021[[#This Row],[Джерело теплозабезпечення №2]])</f>
        <v/>
      </c>
      <c r="I23" s="21"/>
      <c r="J2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3" s="128" t="str">
        <f>IF(Таблица2021[[#This Row],[Джерело теплозабезпечення №3]]="","",Таблица2021[[#This Row],[Джерело теплозабезпечення №3]])</f>
        <v/>
      </c>
      <c r="M23" s="21"/>
      <c r="N2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3" s="27"/>
      <c r="S2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3" s="72"/>
      <c r="U2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3" s="29"/>
      <c r="W2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4" spans="1:49">
      <c r="A24" s="126">
        <v>21</v>
      </c>
      <c r="B24" s="127" t="str">
        <f>IF(Таблица1[[#This Row],[Коротка назва будівлі]]="","",Таблица1[[#This Row],[Коротка назва будівлі]])</f>
        <v/>
      </c>
      <c r="C24" s="127" t="str">
        <f>IF(Таблица1[[#This Row],[Категорія будівлі]]="","",Таблица1[[#This Row],[Категорія будівлі]])</f>
        <v/>
      </c>
      <c r="D24" s="128" t="str">
        <f>IF(Таблица1[[#This Row],[Джерело теплозабезпечення]]="","",Таблица1[[#This Row],[Джерело теплозабезпечення]])</f>
        <v/>
      </c>
      <c r="E24" s="21"/>
      <c r="F2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4" s="128" t="str">
        <f>IF(Таблица2021[[#This Row],[Джерело теплозабезпечення №2]]="","",Таблица2021[[#This Row],[Джерело теплозабезпечення №2]])</f>
        <v/>
      </c>
      <c r="I24" s="21"/>
      <c r="J2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4" s="128" t="str">
        <f>IF(Таблица2021[[#This Row],[Джерело теплозабезпечення №3]]="","",Таблица2021[[#This Row],[Джерело теплозабезпечення №3]])</f>
        <v/>
      </c>
      <c r="M24" s="21"/>
      <c r="N2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4" s="27"/>
      <c r="S2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4" s="72"/>
      <c r="U2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4" s="29"/>
      <c r="W2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5" spans="1:49">
      <c r="A25" s="126">
        <v>22</v>
      </c>
      <c r="B25" s="127" t="str">
        <f>IF(Таблица1[[#This Row],[Коротка назва будівлі]]="","",Таблица1[[#This Row],[Коротка назва будівлі]])</f>
        <v/>
      </c>
      <c r="C25" s="127" t="str">
        <f>IF(Таблица1[[#This Row],[Категорія будівлі]]="","",Таблица1[[#This Row],[Категорія будівлі]])</f>
        <v/>
      </c>
      <c r="D25" s="128" t="str">
        <f>IF(Таблица1[[#This Row],[Джерело теплозабезпечення]]="","",Таблица1[[#This Row],[Джерело теплозабезпечення]])</f>
        <v/>
      </c>
      <c r="E25" s="21"/>
      <c r="F2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5" s="128" t="str">
        <f>IF(Таблица2021[[#This Row],[Джерело теплозабезпечення №2]]="","",Таблица2021[[#This Row],[Джерело теплозабезпечення №2]])</f>
        <v/>
      </c>
      <c r="I25" s="21"/>
      <c r="J2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5" s="128" t="str">
        <f>IF(Таблица2021[[#This Row],[Джерело теплозабезпечення №3]]="","",Таблица2021[[#This Row],[Джерело теплозабезпечення №3]])</f>
        <v/>
      </c>
      <c r="M25" s="21"/>
      <c r="N2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5" s="27"/>
      <c r="S2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5" s="72"/>
      <c r="U2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5" s="29"/>
      <c r="W2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6" spans="1:49">
      <c r="A26" s="126">
        <v>23</v>
      </c>
      <c r="B26" s="127" t="str">
        <f>IF(Таблица1[[#This Row],[Коротка назва будівлі]]="","",Таблица1[[#This Row],[Коротка назва будівлі]])</f>
        <v/>
      </c>
      <c r="C26" s="127" t="str">
        <f>IF(Таблица1[[#This Row],[Категорія будівлі]]="","",Таблица1[[#This Row],[Категорія будівлі]])</f>
        <v/>
      </c>
      <c r="D26" s="128" t="str">
        <f>IF(Таблица1[[#This Row],[Джерело теплозабезпечення]]="","",Таблица1[[#This Row],[Джерело теплозабезпечення]])</f>
        <v/>
      </c>
      <c r="E26" s="21"/>
      <c r="F2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6" s="128" t="str">
        <f>IF(Таблица2021[[#This Row],[Джерело теплозабезпечення №2]]="","",Таблица2021[[#This Row],[Джерело теплозабезпечення №2]])</f>
        <v/>
      </c>
      <c r="I26" s="21"/>
      <c r="J2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6" s="128" t="str">
        <f>IF(Таблица2021[[#This Row],[Джерело теплозабезпечення №3]]="","",Таблица2021[[#This Row],[Джерело теплозабезпечення №3]])</f>
        <v/>
      </c>
      <c r="M26" s="21"/>
      <c r="N2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6" s="27"/>
      <c r="S2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6" s="72"/>
      <c r="U2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6" s="29"/>
      <c r="W2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7" spans="1:49">
      <c r="A27" s="126">
        <v>24</v>
      </c>
      <c r="B27" s="127" t="str">
        <f>IF(Таблица1[[#This Row],[Коротка назва будівлі]]="","",Таблица1[[#This Row],[Коротка назва будівлі]])</f>
        <v/>
      </c>
      <c r="C27" s="127" t="str">
        <f>IF(Таблица1[[#This Row],[Категорія будівлі]]="","",Таблица1[[#This Row],[Категорія будівлі]])</f>
        <v/>
      </c>
      <c r="D27" s="128" t="str">
        <f>IF(Таблица1[[#This Row],[Джерело теплозабезпечення]]="","",Таблица1[[#This Row],[Джерело теплозабезпечення]])</f>
        <v/>
      </c>
      <c r="E27" s="21"/>
      <c r="F2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7" s="128" t="str">
        <f>IF(Таблица2021[[#This Row],[Джерело теплозабезпечення №2]]="","",Таблица2021[[#This Row],[Джерело теплозабезпечення №2]])</f>
        <v/>
      </c>
      <c r="I27" s="21"/>
      <c r="J2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7" s="128" t="str">
        <f>IF(Таблица2021[[#This Row],[Джерело теплозабезпечення №3]]="","",Таблица2021[[#This Row],[Джерело теплозабезпечення №3]])</f>
        <v/>
      </c>
      <c r="M27" s="21"/>
      <c r="N2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7" s="27"/>
      <c r="S2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7" s="72"/>
      <c r="U2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7" s="29"/>
      <c r="W2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8" spans="1:49">
      <c r="A28" s="126">
        <v>25</v>
      </c>
      <c r="B28" s="127" t="str">
        <f>IF(Таблица1[[#This Row],[Коротка назва будівлі]]="","",Таблица1[[#This Row],[Коротка назва будівлі]])</f>
        <v/>
      </c>
      <c r="C28" s="127" t="str">
        <f>IF(Таблица1[[#This Row],[Категорія будівлі]]="","",Таблица1[[#This Row],[Категорія будівлі]])</f>
        <v/>
      </c>
      <c r="D28" s="128" t="str">
        <f>IF(Таблица1[[#This Row],[Джерело теплозабезпечення]]="","",Таблица1[[#This Row],[Джерело теплозабезпечення]])</f>
        <v/>
      </c>
      <c r="E28" s="21"/>
      <c r="F2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8" s="128" t="str">
        <f>IF(Таблица2021[[#This Row],[Джерело теплозабезпечення №2]]="","",Таблица2021[[#This Row],[Джерело теплозабезпечення №2]])</f>
        <v/>
      </c>
      <c r="I28" s="21"/>
      <c r="J2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8" s="128" t="str">
        <f>IF(Таблица2021[[#This Row],[Джерело теплозабезпечення №3]]="","",Таблица2021[[#This Row],[Джерело теплозабезпечення №3]])</f>
        <v/>
      </c>
      <c r="M28" s="21"/>
      <c r="N2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8" s="27"/>
      <c r="S2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8" s="72"/>
      <c r="U2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8" s="29"/>
      <c r="W2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9" spans="1:49">
      <c r="A29" s="126">
        <v>26</v>
      </c>
      <c r="B29" s="127" t="str">
        <f>IF(Таблица1[[#This Row],[Коротка назва будівлі]]="","",Таблица1[[#This Row],[Коротка назва будівлі]])</f>
        <v/>
      </c>
      <c r="C29" s="127" t="str">
        <f>IF(Таблица1[[#This Row],[Категорія будівлі]]="","",Таблица1[[#This Row],[Категорія будівлі]])</f>
        <v/>
      </c>
      <c r="D29" s="128" t="str">
        <f>IF(Таблица1[[#This Row],[Джерело теплозабезпечення]]="","",Таблица1[[#This Row],[Джерело теплозабезпечення]])</f>
        <v/>
      </c>
      <c r="E29" s="21"/>
      <c r="F2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9" s="128" t="str">
        <f>IF(Таблица2021[[#This Row],[Джерело теплозабезпечення №2]]="","",Таблица2021[[#This Row],[Джерело теплозабезпечення №2]])</f>
        <v/>
      </c>
      <c r="I29" s="21"/>
      <c r="J2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9" s="128" t="str">
        <f>IF(Таблица2021[[#This Row],[Джерело теплозабезпечення №3]]="","",Таблица2021[[#This Row],[Джерело теплозабезпечення №3]])</f>
        <v/>
      </c>
      <c r="M29" s="21"/>
      <c r="N2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9" s="27"/>
      <c r="S2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9" s="72"/>
      <c r="U2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9" s="29"/>
      <c r="W2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0" spans="1:49">
      <c r="A30" s="126">
        <v>27</v>
      </c>
      <c r="B30" s="127" t="str">
        <f>IF(Таблица1[[#This Row],[Коротка назва будівлі]]="","",Таблица1[[#This Row],[Коротка назва будівлі]])</f>
        <v/>
      </c>
      <c r="C30" s="127" t="str">
        <f>IF(Таблица1[[#This Row],[Категорія будівлі]]="","",Таблица1[[#This Row],[Категорія будівлі]])</f>
        <v/>
      </c>
      <c r="D30" s="128" t="str">
        <f>IF(Таблица1[[#This Row],[Джерело теплозабезпечення]]="","",Таблица1[[#This Row],[Джерело теплозабезпечення]])</f>
        <v/>
      </c>
      <c r="E30" s="21"/>
      <c r="F3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0" s="128" t="str">
        <f>IF(Таблица2021[[#This Row],[Джерело теплозабезпечення №2]]="","",Таблица2021[[#This Row],[Джерело теплозабезпечення №2]])</f>
        <v/>
      </c>
      <c r="I30" s="21"/>
      <c r="J3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0" s="128" t="str">
        <f>IF(Таблица2021[[#This Row],[Джерело теплозабезпечення №3]]="","",Таблица2021[[#This Row],[Джерело теплозабезпечення №3]])</f>
        <v/>
      </c>
      <c r="M30" s="21"/>
      <c r="N3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0" s="27"/>
      <c r="S3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0" s="72"/>
      <c r="U3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0" s="29"/>
      <c r="W3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1" spans="1:49">
      <c r="A31" s="126">
        <v>28</v>
      </c>
      <c r="B31" s="127" t="str">
        <f>IF(Таблица1[[#This Row],[Коротка назва будівлі]]="","",Таблица1[[#This Row],[Коротка назва будівлі]])</f>
        <v/>
      </c>
      <c r="C31" s="127" t="str">
        <f>IF(Таблица1[[#This Row],[Категорія будівлі]]="","",Таблица1[[#This Row],[Категорія будівлі]])</f>
        <v/>
      </c>
      <c r="D31" s="128" t="str">
        <f>IF(Таблица1[[#This Row],[Джерело теплозабезпечення]]="","",Таблица1[[#This Row],[Джерело теплозабезпечення]])</f>
        <v/>
      </c>
      <c r="E31" s="21"/>
      <c r="F3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1" s="128" t="str">
        <f>IF(Таблица2021[[#This Row],[Джерело теплозабезпечення №2]]="","",Таблица2021[[#This Row],[Джерело теплозабезпечення №2]])</f>
        <v/>
      </c>
      <c r="I31" s="21"/>
      <c r="J3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1" s="128" t="str">
        <f>IF(Таблица2021[[#This Row],[Джерело теплозабезпечення №3]]="","",Таблица2021[[#This Row],[Джерело теплозабезпечення №3]])</f>
        <v/>
      </c>
      <c r="M31" s="21"/>
      <c r="N3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1" s="27"/>
      <c r="S3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1" s="72"/>
      <c r="U3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1" s="29"/>
      <c r="W3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2" spans="1:49">
      <c r="A32" s="126">
        <v>29</v>
      </c>
      <c r="B32" s="127" t="str">
        <f>IF(Таблица1[[#This Row],[Коротка назва будівлі]]="","",Таблица1[[#This Row],[Коротка назва будівлі]])</f>
        <v/>
      </c>
      <c r="C32" s="127" t="str">
        <f>IF(Таблица1[[#This Row],[Категорія будівлі]]="","",Таблица1[[#This Row],[Категорія будівлі]])</f>
        <v/>
      </c>
      <c r="D32" s="128" t="str">
        <f>IF(Таблица1[[#This Row],[Джерело теплозабезпечення]]="","",Таблица1[[#This Row],[Джерело теплозабезпечення]])</f>
        <v/>
      </c>
      <c r="E32" s="21"/>
      <c r="F3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2" s="128" t="str">
        <f>IF(Таблица2021[[#This Row],[Джерело теплозабезпечення №2]]="","",Таблица2021[[#This Row],[Джерело теплозабезпечення №2]])</f>
        <v/>
      </c>
      <c r="I32" s="21"/>
      <c r="J3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2" s="128" t="str">
        <f>IF(Таблица2021[[#This Row],[Джерело теплозабезпечення №3]]="","",Таблица2021[[#This Row],[Джерело теплозабезпечення №3]])</f>
        <v/>
      </c>
      <c r="M32" s="21"/>
      <c r="N3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2" s="27"/>
      <c r="S3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2" s="72"/>
      <c r="U3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2" s="29"/>
      <c r="W3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3" spans="1:25">
      <c r="A33" s="126">
        <v>30</v>
      </c>
      <c r="B33" s="127" t="str">
        <f>IF(Таблица1[[#This Row],[Коротка назва будівлі]]="","",Таблица1[[#This Row],[Коротка назва будівлі]])</f>
        <v/>
      </c>
      <c r="C33" s="127" t="str">
        <f>IF(Таблица1[[#This Row],[Категорія будівлі]]="","",Таблица1[[#This Row],[Категорія будівлі]])</f>
        <v/>
      </c>
      <c r="D33" s="128" t="str">
        <f>IF(Таблица1[[#This Row],[Джерело теплозабезпечення]]="","",Таблица1[[#This Row],[Джерело теплозабезпечення]])</f>
        <v/>
      </c>
      <c r="E33" s="21"/>
      <c r="F3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3" s="128" t="str">
        <f>IF(Таблица2021[[#This Row],[Джерело теплозабезпечення №2]]="","",Таблица2021[[#This Row],[Джерело теплозабезпечення №2]])</f>
        <v/>
      </c>
      <c r="I33" s="21"/>
      <c r="J3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3" s="128" t="str">
        <f>IF(Таблица2021[[#This Row],[Джерело теплозабезпечення №3]]="","",Таблица2021[[#This Row],[Джерело теплозабезпечення №3]])</f>
        <v/>
      </c>
      <c r="M33" s="21"/>
      <c r="N3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3" s="27"/>
      <c r="S3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3" s="72"/>
      <c r="U3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3" s="29"/>
      <c r="W33" s="30">
        <f>IFERROR(Таблица2024[[#This Row],[Витрата коштів на електричну енергію за рік (тис. грн) 
(згідно бухгалтерських платіжок)]]/#REF!*1000,)</f>
        <v>0</v>
      </c>
      <c r="Y33" s="25"/>
    </row>
    <row r="34" spans="1:25">
      <c r="A34" s="126">
        <v>31</v>
      </c>
      <c r="B34" s="127" t="str">
        <f>IF(Таблица1[[#This Row],[Коротка назва будівлі]]="","",Таблица1[[#This Row],[Коротка назва будівлі]])</f>
        <v/>
      </c>
      <c r="C34" s="127" t="str">
        <f>IF(Таблица1[[#This Row],[Категорія будівлі]]="","",Таблица1[[#This Row],[Категорія будівлі]])</f>
        <v/>
      </c>
      <c r="D34" s="128" t="str">
        <f>IF(Таблица1[[#This Row],[Джерело теплозабезпечення]]="","",Таблица1[[#This Row],[Джерело теплозабезпечення]])</f>
        <v/>
      </c>
      <c r="E34" s="21"/>
      <c r="F3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4" s="128" t="str">
        <f>IF(Таблица2021[[#This Row],[Джерело теплозабезпечення №2]]="","",Таблица2021[[#This Row],[Джерело теплозабезпечення №2]])</f>
        <v/>
      </c>
      <c r="I34" s="21"/>
      <c r="J3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4" s="128" t="str">
        <f>IF(Таблица2021[[#This Row],[Джерело теплозабезпечення №3]]="","",Таблица2021[[#This Row],[Джерело теплозабезпечення №3]])</f>
        <v/>
      </c>
      <c r="M34" s="21"/>
      <c r="N3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4" s="27"/>
      <c r="S3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4" s="72"/>
      <c r="U3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4" s="29"/>
      <c r="W3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5" spans="1:25">
      <c r="A35" s="126">
        <v>32</v>
      </c>
      <c r="B35" s="127" t="str">
        <f>IF(Таблица1[[#This Row],[Коротка назва будівлі]]="","",Таблица1[[#This Row],[Коротка назва будівлі]])</f>
        <v/>
      </c>
      <c r="C35" s="127" t="str">
        <f>IF(Таблица1[[#This Row],[Категорія будівлі]]="","",Таблица1[[#This Row],[Категорія будівлі]])</f>
        <v/>
      </c>
      <c r="D35" s="128" t="str">
        <f>IF(Таблица1[[#This Row],[Джерело теплозабезпечення]]="","",Таблица1[[#This Row],[Джерело теплозабезпечення]])</f>
        <v/>
      </c>
      <c r="E35" s="21"/>
      <c r="F3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5" s="128" t="str">
        <f>IF(Таблица2021[[#This Row],[Джерело теплозабезпечення №2]]="","",Таблица2021[[#This Row],[Джерело теплозабезпечення №2]])</f>
        <v/>
      </c>
      <c r="I35" s="21"/>
      <c r="J3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5" s="128" t="str">
        <f>IF(Таблица2021[[#This Row],[Джерело теплозабезпечення №3]]="","",Таблица2021[[#This Row],[Джерело теплозабезпечення №3]])</f>
        <v/>
      </c>
      <c r="M35" s="21"/>
      <c r="N3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5" s="27"/>
      <c r="S3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5" s="72"/>
      <c r="U3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5" s="29"/>
      <c r="W3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6" spans="1:25">
      <c r="A36" s="126">
        <v>33</v>
      </c>
      <c r="B36" s="127" t="str">
        <f>IF(Таблица1[[#This Row],[Коротка назва будівлі]]="","",Таблица1[[#This Row],[Коротка назва будівлі]])</f>
        <v/>
      </c>
      <c r="C36" s="127" t="str">
        <f>IF(Таблица1[[#This Row],[Категорія будівлі]]="","",Таблица1[[#This Row],[Категорія будівлі]])</f>
        <v/>
      </c>
      <c r="D36" s="128" t="str">
        <f>IF(Таблица1[[#This Row],[Джерело теплозабезпечення]]="","",Таблица1[[#This Row],[Джерело теплозабезпечення]])</f>
        <v/>
      </c>
      <c r="E36" s="21"/>
      <c r="F3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6" s="128" t="str">
        <f>IF(Таблица2021[[#This Row],[Джерело теплозабезпечення №2]]="","",Таблица2021[[#This Row],[Джерело теплозабезпечення №2]])</f>
        <v/>
      </c>
      <c r="I36" s="21"/>
      <c r="J3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6" s="128" t="str">
        <f>IF(Таблица2021[[#This Row],[Джерело теплозабезпечення №3]]="","",Таблица2021[[#This Row],[Джерело теплозабезпечення №3]])</f>
        <v/>
      </c>
      <c r="M36" s="21"/>
      <c r="N3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6" s="27"/>
      <c r="S3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6" s="72"/>
      <c r="U3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6" s="29"/>
      <c r="W3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7" spans="1:25">
      <c r="A37" s="126">
        <v>34</v>
      </c>
      <c r="B37" s="127" t="str">
        <f>IF(Таблица1[[#This Row],[Коротка назва будівлі]]="","",Таблица1[[#This Row],[Коротка назва будівлі]])</f>
        <v/>
      </c>
      <c r="C37" s="127" t="str">
        <f>IF(Таблица1[[#This Row],[Категорія будівлі]]="","",Таблица1[[#This Row],[Категорія будівлі]])</f>
        <v/>
      </c>
      <c r="D37" s="128" t="str">
        <f>IF(Таблица1[[#This Row],[Джерело теплозабезпечення]]="","",Таблица1[[#This Row],[Джерело теплозабезпечення]])</f>
        <v/>
      </c>
      <c r="E37" s="21"/>
      <c r="F3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7" s="128" t="str">
        <f>IF(Таблица2021[[#This Row],[Джерело теплозабезпечення №2]]="","",Таблица2021[[#This Row],[Джерело теплозабезпечення №2]])</f>
        <v/>
      </c>
      <c r="I37" s="21"/>
      <c r="J3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7" s="128" t="str">
        <f>IF(Таблица2021[[#This Row],[Джерело теплозабезпечення №3]]="","",Таблица2021[[#This Row],[Джерело теплозабезпечення №3]])</f>
        <v/>
      </c>
      <c r="M37" s="21"/>
      <c r="N3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7" s="27"/>
      <c r="S3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7" s="72"/>
      <c r="U3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7" s="29"/>
      <c r="W3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8" spans="1:25">
      <c r="A38" s="126">
        <v>35</v>
      </c>
      <c r="B38" s="127" t="str">
        <f>IF(Таблица1[[#This Row],[Коротка назва будівлі]]="","",Таблица1[[#This Row],[Коротка назва будівлі]])</f>
        <v/>
      </c>
      <c r="C38" s="127" t="str">
        <f>IF(Таблица1[[#This Row],[Категорія будівлі]]="","",Таблица1[[#This Row],[Категорія будівлі]])</f>
        <v/>
      </c>
      <c r="D38" s="128" t="str">
        <f>IF(Таблица1[[#This Row],[Джерело теплозабезпечення]]="","",Таблица1[[#This Row],[Джерело теплозабезпечення]])</f>
        <v/>
      </c>
      <c r="E38" s="21"/>
      <c r="F3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8" s="128" t="str">
        <f>IF(Таблица2021[[#This Row],[Джерело теплозабезпечення №2]]="","",Таблица2021[[#This Row],[Джерело теплозабезпечення №2]])</f>
        <v/>
      </c>
      <c r="I38" s="21"/>
      <c r="J3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8" s="128" t="str">
        <f>IF(Таблица2021[[#This Row],[Джерело теплозабезпечення №3]]="","",Таблица2021[[#This Row],[Джерело теплозабезпечення №3]])</f>
        <v/>
      </c>
      <c r="M38" s="21"/>
      <c r="N3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8" s="27"/>
      <c r="S3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8" s="72"/>
      <c r="U3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8" s="29"/>
      <c r="W3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39" spans="1:25">
      <c r="A39" s="126">
        <v>36</v>
      </c>
      <c r="B39" s="127" t="str">
        <f>IF(Таблица1[[#This Row],[Коротка назва будівлі]]="","",Таблица1[[#This Row],[Коротка назва будівлі]])</f>
        <v/>
      </c>
      <c r="C39" s="127" t="str">
        <f>IF(Таблица1[[#This Row],[Категорія будівлі]]="","",Таблица1[[#This Row],[Категорія будівлі]])</f>
        <v/>
      </c>
      <c r="D39" s="128" t="str">
        <f>IF(Таблица1[[#This Row],[Джерело теплозабезпечення]]="","",Таблица1[[#This Row],[Джерело теплозабезпечення]])</f>
        <v/>
      </c>
      <c r="E39" s="21"/>
      <c r="F3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3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39" s="128" t="str">
        <f>IF(Таблица2021[[#This Row],[Джерело теплозабезпечення №2]]="","",Таблица2021[[#This Row],[Джерело теплозабезпечення №2]])</f>
        <v/>
      </c>
      <c r="I39" s="21"/>
      <c r="J3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3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39" s="128" t="str">
        <f>IF(Таблица2021[[#This Row],[Джерело теплозабезпечення №3]]="","",Таблица2021[[#This Row],[Джерело теплозабезпечення №3]])</f>
        <v/>
      </c>
      <c r="M39" s="21"/>
      <c r="N3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3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3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3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39" s="27"/>
      <c r="S3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39" s="72"/>
      <c r="U3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39" s="29"/>
      <c r="W3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0" spans="1:25">
      <c r="A40" s="126">
        <v>37</v>
      </c>
      <c r="B40" s="127" t="str">
        <f>IF(Таблица1[[#This Row],[Коротка назва будівлі]]="","",Таблица1[[#This Row],[Коротка назва будівлі]])</f>
        <v/>
      </c>
      <c r="C40" s="127" t="str">
        <f>IF(Таблица1[[#This Row],[Категорія будівлі]]="","",Таблица1[[#This Row],[Категорія будівлі]])</f>
        <v/>
      </c>
      <c r="D40" s="128" t="str">
        <f>IF(Таблица1[[#This Row],[Джерело теплозабезпечення]]="","",Таблица1[[#This Row],[Джерело теплозабезпечення]])</f>
        <v/>
      </c>
      <c r="E40" s="21"/>
      <c r="F4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0" s="128" t="str">
        <f>IF(Таблица2021[[#This Row],[Джерело теплозабезпечення №2]]="","",Таблица2021[[#This Row],[Джерело теплозабезпечення №2]])</f>
        <v/>
      </c>
      <c r="I40" s="21"/>
      <c r="J4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0" s="128" t="str">
        <f>IF(Таблица2021[[#This Row],[Джерело теплозабезпечення №3]]="","",Таблица2021[[#This Row],[Джерело теплозабезпечення №3]])</f>
        <v/>
      </c>
      <c r="M40" s="21"/>
      <c r="N4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0" s="27"/>
      <c r="S4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0" s="72"/>
      <c r="U4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0" s="29"/>
      <c r="W4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1" spans="1:25">
      <c r="A41" s="126">
        <v>38</v>
      </c>
      <c r="B41" s="127" t="str">
        <f>IF(Таблица1[[#This Row],[Коротка назва будівлі]]="","",Таблица1[[#This Row],[Коротка назва будівлі]])</f>
        <v/>
      </c>
      <c r="C41" s="127" t="str">
        <f>IF(Таблица1[[#This Row],[Категорія будівлі]]="","",Таблица1[[#This Row],[Категорія будівлі]])</f>
        <v/>
      </c>
      <c r="D41" s="128" t="str">
        <f>IF(Таблица1[[#This Row],[Джерело теплозабезпечення]]="","",Таблица1[[#This Row],[Джерело теплозабезпечення]])</f>
        <v/>
      </c>
      <c r="E41" s="21"/>
      <c r="F4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1" s="128" t="str">
        <f>IF(Таблица2021[[#This Row],[Джерело теплозабезпечення №2]]="","",Таблица2021[[#This Row],[Джерело теплозабезпечення №2]])</f>
        <v/>
      </c>
      <c r="I41" s="21"/>
      <c r="J4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1" s="128" t="str">
        <f>IF(Таблица2021[[#This Row],[Джерело теплозабезпечення №3]]="","",Таблица2021[[#This Row],[Джерело теплозабезпечення №3]])</f>
        <v/>
      </c>
      <c r="M41" s="21"/>
      <c r="N4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1" s="27"/>
      <c r="S4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1" s="72"/>
      <c r="U4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1" s="29"/>
      <c r="W4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2" spans="1:25">
      <c r="A42" s="126">
        <v>39</v>
      </c>
      <c r="B42" s="127" t="str">
        <f>IF(Таблица1[[#This Row],[Коротка назва будівлі]]="","",Таблица1[[#This Row],[Коротка назва будівлі]])</f>
        <v/>
      </c>
      <c r="C42" s="127" t="str">
        <f>IF(Таблица1[[#This Row],[Категорія будівлі]]="","",Таблица1[[#This Row],[Категорія будівлі]])</f>
        <v/>
      </c>
      <c r="D42" s="128" t="str">
        <f>IF(Таблица1[[#This Row],[Джерело теплозабезпечення]]="","",Таблица1[[#This Row],[Джерело теплозабезпечення]])</f>
        <v/>
      </c>
      <c r="E42" s="21"/>
      <c r="F4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2" s="128" t="str">
        <f>IF(Таблица2021[[#This Row],[Джерело теплозабезпечення №2]]="","",Таблица2021[[#This Row],[Джерело теплозабезпечення №2]])</f>
        <v/>
      </c>
      <c r="I42" s="21"/>
      <c r="J4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2" s="128" t="str">
        <f>IF(Таблица2021[[#This Row],[Джерело теплозабезпечення №3]]="","",Таблица2021[[#This Row],[Джерело теплозабезпечення №3]])</f>
        <v/>
      </c>
      <c r="M42" s="21"/>
      <c r="N4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2" s="27"/>
      <c r="S4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2" s="72"/>
      <c r="U4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2" s="29"/>
      <c r="W4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3" spans="1:25">
      <c r="A43" s="126">
        <v>40</v>
      </c>
      <c r="B43" s="127" t="str">
        <f>IF(Таблица1[[#This Row],[Коротка назва будівлі]]="","",Таблица1[[#This Row],[Коротка назва будівлі]])</f>
        <v/>
      </c>
      <c r="C43" s="127" t="str">
        <f>IF(Таблица1[[#This Row],[Категорія будівлі]]="","",Таблица1[[#This Row],[Категорія будівлі]])</f>
        <v/>
      </c>
      <c r="D43" s="128" t="str">
        <f>IF(Таблица1[[#This Row],[Джерело теплозабезпечення]]="","",Таблица1[[#This Row],[Джерело теплозабезпечення]])</f>
        <v/>
      </c>
      <c r="E43" s="21"/>
      <c r="F4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3" s="128" t="str">
        <f>IF(Таблица2021[[#This Row],[Джерело теплозабезпечення №2]]="","",Таблица2021[[#This Row],[Джерело теплозабезпечення №2]])</f>
        <v/>
      </c>
      <c r="I43" s="21"/>
      <c r="J4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3" s="128" t="str">
        <f>IF(Таблица2021[[#This Row],[Джерело теплозабезпечення №3]]="","",Таблица2021[[#This Row],[Джерело теплозабезпечення №3]])</f>
        <v/>
      </c>
      <c r="M43" s="21"/>
      <c r="N4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3" s="27"/>
      <c r="S4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3" s="72"/>
      <c r="U4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3" s="29"/>
      <c r="W4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4" spans="1:25">
      <c r="A44" s="126">
        <v>41</v>
      </c>
      <c r="B44" s="127" t="str">
        <f>IF(Таблица1[[#This Row],[Коротка назва будівлі]]="","",Таблица1[[#This Row],[Коротка назва будівлі]])</f>
        <v/>
      </c>
      <c r="C44" s="127" t="str">
        <f>IF(Таблица1[[#This Row],[Категорія будівлі]]="","",Таблица1[[#This Row],[Категорія будівлі]])</f>
        <v/>
      </c>
      <c r="D44" s="128" t="str">
        <f>IF(Таблица1[[#This Row],[Джерело теплозабезпечення]]="","",Таблица1[[#This Row],[Джерело теплозабезпечення]])</f>
        <v/>
      </c>
      <c r="E44" s="21"/>
      <c r="F4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4" s="128" t="str">
        <f>IF(Таблица2021[[#This Row],[Джерело теплозабезпечення №2]]="","",Таблица2021[[#This Row],[Джерело теплозабезпечення №2]])</f>
        <v/>
      </c>
      <c r="I44" s="21"/>
      <c r="J4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4" s="128" t="str">
        <f>IF(Таблица2021[[#This Row],[Джерело теплозабезпечення №3]]="","",Таблица2021[[#This Row],[Джерело теплозабезпечення №3]])</f>
        <v/>
      </c>
      <c r="M44" s="21"/>
      <c r="N4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4" s="27"/>
      <c r="S4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4" s="72"/>
      <c r="U4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4" s="29"/>
      <c r="W4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5" spans="1:25">
      <c r="A45" s="126">
        <v>42</v>
      </c>
      <c r="B45" s="127" t="str">
        <f>IF(Таблица1[[#This Row],[Коротка назва будівлі]]="","",Таблица1[[#This Row],[Коротка назва будівлі]])</f>
        <v/>
      </c>
      <c r="C45" s="127" t="str">
        <f>IF(Таблица1[[#This Row],[Категорія будівлі]]="","",Таблица1[[#This Row],[Категорія будівлі]])</f>
        <v/>
      </c>
      <c r="D45" s="128" t="str">
        <f>IF(Таблица1[[#This Row],[Джерело теплозабезпечення]]="","",Таблица1[[#This Row],[Джерело теплозабезпечення]])</f>
        <v/>
      </c>
      <c r="E45" s="21"/>
      <c r="F4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5" s="128" t="str">
        <f>IF(Таблица2021[[#This Row],[Джерело теплозабезпечення №2]]="","",Таблица2021[[#This Row],[Джерело теплозабезпечення №2]])</f>
        <v/>
      </c>
      <c r="I45" s="21"/>
      <c r="J4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5" s="128" t="str">
        <f>IF(Таблица2021[[#This Row],[Джерело теплозабезпечення №3]]="","",Таблица2021[[#This Row],[Джерело теплозабезпечення №3]])</f>
        <v/>
      </c>
      <c r="M45" s="21"/>
      <c r="N4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5" s="27"/>
      <c r="S4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5" s="72"/>
      <c r="U4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5" s="29"/>
      <c r="W4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6" spans="1:25">
      <c r="A46" s="126">
        <v>43</v>
      </c>
      <c r="B46" s="127" t="str">
        <f>IF(Таблица1[[#This Row],[Коротка назва будівлі]]="","",Таблица1[[#This Row],[Коротка назва будівлі]])</f>
        <v/>
      </c>
      <c r="C46" s="127" t="str">
        <f>IF(Таблица1[[#This Row],[Категорія будівлі]]="","",Таблица1[[#This Row],[Категорія будівлі]])</f>
        <v/>
      </c>
      <c r="D46" s="128" t="str">
        <f>IF(Таблица1[[#This Row],[Джерело теплозабезпечення]]="","",Таблица1[[#This Row],[Джерело теплозабезпечення]])</f>
        <v/>
      </c>
      <c r="E46" s="21"/>
      <c r="F4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6" s="128" t="str">
        <f>IF(Таблица2021[[#This Row],[Джерело теплозабезпечення №2]]="","",Таблица2021[[#This Row],[Джерело теплозабезпечення №2]])</f>
        <v/>
      </c>
      <c r="I46" s="21"/>
      <c r="J4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6" s="128" t="str">
        <f>IF(Таблица2021[[#This Row],[Джерело теплозабезпечення №3]]="","",Таблица2021[[#This Row],[Джерело теплозабезпечення №3]])</f>
        <v/>
      </c>
      <c r="M46" s="21"/>
      <c r="N4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6" s="27"/>
      <c r="S4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6" s="72"/>
      <c r="U4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6" s="29"/>
      <c r="W4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7" spans="1:25">
      <c r="A47" s="126">
        <v>44</v>
      </c>
      <c r="B47" s="127" t="str">
        <f>IF(Таблица1[[#This Row],[Коротка назва будівлі]]="","",Таблица1[[#This Row],[Коротка назва будівлі]])</f>
        <v/>
      </c>
      <c r="C47" s="127" t="str">
        <f>IF(Таблица1[[#This Row],[Категорія будівлі]]="","",Таблица1[[#This Row],[Категорія будівлі]])</f>
        <v/>
      </c>
      <c r="D47" s="128" t="str">
        <f>IF(Таблица1[[#This Row],[Джерело теплозабезпечення]]="","",Таблица1[[#This Row],[Джерело теплозабезпечення]])</f>
        <v/>
      </c>
      <c r="E47" s="21"/>
      <c r="F4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7" s="128" t="str">
        <f>IF(Таблица2021[[#This Row],[Джерело теплозабезпечення №2]]="","",Таблица2021[[#This Row],[Джерело теплозабезпечення №2]])</f>
        <v/>
      </c>
      <c r="I47" s="21"/>
      <c r="J4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7" s="128" t="str">
        <f>IF(Таблица2021[[#This Row],[Джерело теплозабезпечення №3]]="","",Таблица2021[[#This Row],[Джерело теплозабезпечення №3]])</f>
        <v/>
      </c>
      <c r="M47" s="21"/>
      <c r="N4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7" s="27"/>
      <c r="S4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7" s="72"/>
      <c r="U4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7" s="29"/>
      <c r="W4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8" spans="1:25">
      <c r="A48" s="126">
        <v>45</v>
      </c>
      <c r="B48" s="127" t="str">
        <f>IF(Таблица1[[#This Row],[Коротка назва будівлі]]="","",Таблица1[[#This Row],[Коротка назва будівлі]])</f>
        <v/>
      </c>
      <c r="C48" s="127" t="str">
        <f>IF(Таблица1[[#This Row],[Категорія будівлі]]="","",Таблица1[[#This Row],[Категорія будівлі]])</f>
        <v/>
      </c>
      <c r="D48" s="128" t="str">
        <f>IF(Таблица1[[#This Row],[Джерело теплозабезпечення]]="","",Таблица1[[#This Row],[Джерело теплозабезпечення]])</f>
        <v/>
      </c>
      <c r="E48" s="21"/>
      <c r="F4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8" s="128" t="str">
        <f>IF(Таблица2021[[#This Row],[Джерело теплозабезпечення №2]]="","",Таблица2021[[#This Row],[Джерело теплозабезпечення №2]])</f>
        <v/>
      </c>
      <c r="I48" s="21"/>
      <c r="J4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8" s="128" t="str">
        <f>IF(Таблица2021[[#This Row],[Джерело теплозабезпечення №3]]="","",Таблица2021[[#This Row],[Джерело теплозабезпечення №3]])</f>
        <v/>
      </c>
      <c r="M48" s="21"/>
      <c r="N4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8" s="27"/>
      <c r="S4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8" s="72"/>
      <c r="U4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8" s="29"/>
      <c r="W4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49" spans="1:23">
      <c r="A49" s="126">
        <v>46</v>
      </c>
      <c r="B49" s="127" t="str">
        <f>IF(Таблица1[[#This Row],[Коротка назва будівлі]]="","",Таблица1[[#This Row],[Коротка назва будівлі]])</f>
        <v/>
      </c>
      <c r="C49" s="127" t="str">
        <f>IF(Таблица1[[#This Row],[Категорія будівлі]]="","",Таблица1[[#This Row],[Категорія будівлі]])</f>
        <v/>
      </c>
      <c r="D49" s="128" t="str">
        <f>IF(Таблица1[[#This Row],[Джерело теплозабезпечення]]="","",Таблица1[[#This Row],[Джерело теплозабезпечення]])</f>
        <v/>
      </c>
      <c r="E49" s="21"/>
      <c r="F4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4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49" s="128" t="str">
        <f>IF(Таблица2021[[#This Row],[Джерело теплозабезпечення №2]]="","",Таблица2021[[#This Row],[Джерело теплозабезпечення №2]])</f>
        <v/>
      </c>
      <c r="I49" s="21"/>
      <c r="J4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4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49" s="128" t="str">
        <f>IF(Таблица2021[[#This Row],[Джерело теплозабезпечення №3]]="","",Таблица2021[[#This Row],[Джерело теплозабезпечення №3]])</f>
        <v/>
      </c>
      <c r="M49" s="21"/>
      <c r="N4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4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4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4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49" s="27"/>
      <c r="S4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49" s="72"/>
      <c r="U4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49" s="29"/>
      <c r="W4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0" spans="1:23">
      <c r="A50" s="126">
        <v>47</v>
      </c>
      <c r="B50" s="127" t="str">
        <f>IF(Таблица1[[#This Row],[Коротка назва будівлі]]="","",Таблица1[[#This Row],[Коротка назва будівлі]])</f>
        <v/>
      </c>
      <c r="C50" s="127" t="str">
        <f>IF(Таблица1[[#This Row],[Категорія будівлі]]="","",Таблица1[[#This Row],[Категорія будівлі]])</f>
        <v/>
      </c>
      <c r="D50" s="128" t="str">
        <f>IF(Таблица1[[#This Row],[Джерело теплозабезпечення]]="","",Таблица1[[#This Row],[Джерело теплозабезпечення]])</f>
        <v/>
      </c>
      <c r="E50" s="21"/>
      <c r="F5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0" s="128" t="str">
        <f>IF(Таблица2021[[#This Row],[Джерело теплозабезпечення №2]]="","",Таблица2021[[#This Row],[Джерело теплозабезпечення №2]])</f>
        <v/>
      </c>
      <c r="I50" s="21"/>
      <c r="J5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0" s="128" t="str">
        <f>IF(Таблица2021[[#This Row],[Джерело теплозабезпечення №3]]="","",Таблица2021[[#This Row],[Джерело теплозабезпечення №3]])</f>
        <v/>
      </c>
      <c r="M50" s="21"/>
      <c r="N5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0" s="27"/>
      <c r="S5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0" s="72"/>
      <c r="U5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0" s="29"/>
      <c r="W5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1" spans="1:23">
      <c r="A51" s="126">
        <v>48</v>
      </c>
      <c r="B51" s="127" t="str">
        <f>IF(Таблица1[[#This Row],[Коротка назва будівлі]]="","",Таблица1[[#This Row],[Коротка назва будівлі]])</f>
        <v/>
      </c>
      <c r="C51" s="127" t="str">
        <f>IF(Таблица1[[#This Row],[Категорія будівлі]]="","",Таблица1[[#This Row],[Категорія будівлі]])</f>
        <v/>
      </c>
      <c r="D51" s="128" t="str">
        <f>IF(Таблица1[[#This Row],[Джерело теплозабезпечення]]="","",Таблица1[[#This Row],[Джерело теплозабезпечення]])</f>
        <v/>
      </c>
      <c r="E51" s="21"/>
      <c r="F5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1" s="128" t="str">
        <f>IF(Таблица2021[[#This Row],[Джерело теплозабезпечення №2]]="","",Таблица2021[[#This Row],[Джерело теплозабезпечення №2]])</f>
        <v/>
      </c>
      <c r="I51" s="21"/>
      <c r="J5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1" s="128" t="str">
        <f>IF(Таблица2021[[#This Row],[Джерело теплозабезпечення №3]]="","",Таблица2021[[#This Row],[Джерело теплозабезпечення №3]])</f>
        <v/>
      </c>
      <c r="M51" s="21"/>
      <c r="N5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1" s="27"/>
      <c r="S5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1" s="72"/>
      <c r="U5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1" s="29"/>
      <c r="W5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2" spans="1:23">
      <c r="A52" s="126">
        <v>49</v>
      </c>
      <c r="B52" s="127" t="str">
        <f>IF(Таблица1[[#This Row],[Коротка назва будівлі]]="","",Таблица1[[#This Row],[Коротка назва будівлі]])</f>
        <v/>
      </c>
      <c r="C52" s="127" t="str">
        <f>IF(Таблица1[[#This Row],[Категорія будівлі]]="","",Таблица1[[#This Row],[Категорія будівлі]])</f>
        <v/>
      </c>
      <c r="D52" s="128" t="str">
        <f>IF(Таблица1[[#This Row],[Джерело теплозабезпечення]]="","",Таблица1[[#This Row],[Джерело теплозабезпечення]])</f>
        <v/>
      </c>
      <c r="E52" s="21"/>
      <c r="F5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2" s="128" t="str">
        <f>IF(Таблица2021[[#This Row],[Джерело теплозабезпечення №2]]="","",Таблица2021[[#This Row],[Джерело теплозабезпечення №2]])</f>
        <v/>
      </c>
      <c r="I52" s="21"/>
      <c r="J5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2" s="128" t="str">
        <f>IF(Таблица2021[[#This Row],[Джерело теплозабезпечення №3]]="","",Таблица2021[[#This Row],[Джерело теплозабезпечення №3]])</f>
        <v/>
      </c>
      <c r="M52" s="21"/>
      <c r="N5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2" s="27"/>
      <c r="S5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2" s="72"/>
      <c r="U5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2" s="29"/>
      <c r="W5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3" spans="1:23">
      <c r="A53" s="126">
        <v>50</v>
      </c>
      <c r="B53" s="127" t="str">
        <f>IF(Таблица1[[#This Row],[Коротка назва будівлі]]="","",Таблица1[[#This Row],[Коротка назва будівлі]])</f>
        <v/>
      </c>
      <c r="C53" s="127" t="str">
        <f>IF(Таблица1[[#This Row],[Категорія будівлі]]="","",Таблица1[[#This Row],[Категорія будівлі]])</f>
        <v/>
      </c>
      <c r="D53" s="128" t="str">
        <f>IF(Таблица1[[#This Row],[Джерело теплозабезпечення]]="","",Таблица1[[#This Row],[Джерело теплозабезпечення]])</f>
        <v/>
      </c>
      <c r="E53" s="21"/>
      <c r="F5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3" s="128" t="str">
        <f>IF(Таблица2021[[#This Row],[Джерело теплозабезпечення №2]]="","",Таблица2021[[#This Row],[Джерело теплозабезпечення №2]])</f>
        <v/>
      </c>
      <c r="I53" s="21"/>
      <c r="J5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3" s="128" t="str">
        <f>IF(Таблица2021[[#This Row],[Джерело теплозабезпечення №3]]="","",Таблица2021[[#This Row],[Джерело теплозабезпечення №3]])</f>
        <v/>
      </c>
      <c r="M53" s="21"/>
      <c r="N5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3" s="27"/>
      <c r="S5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3" s="72"/>
      <c r="U5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3" s="29"/>
      <c r="W5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4" spans="1:23">
      <c r="A54" s="126">
        <v>51</v>
      </c>
      <c r="B54" s="127" t="str">
        <f>IF(Таблица1[[#This Row],[Коротка назва будівлі]]="","",Таблица1[[#This Row],[Коротка назва будівлі]])</f>
        <v/>
      </c>
      <c r="C54" s="127" t="str">
        <f>IF(Таблица1[[#This Row],[Категорія будівлі]]="","",Таблица1[[#This Row],[Категорія будівлі]])</f>
        <v/>
      </c>
      <c r="D54" s="128" t="str">
        <f>IF(Таблица1[[#This Row],[Джерело теплозабезпечення]]="","",Таблица1[[#This Row],[Джерело теплозабезпечення]])</f>
        <v/>
      </c>
      <c r="E54" s="21"/>
      <c r="F5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4" s="128" t="str">
        <f>IF(Таблица2021[[#This Row],[Джерело теплозабезпечення №2]]="","",Таблица2021[[#This Row],[Джерело теплозабезпечення №2]])</f>
        <v/>
      </c>
      <c r="I54" s="21"/>
      <c r="J5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4" s="128" t="str">
        <f>IF(Таблица2021[[#This Row],[Джерело теплозабезпечення №3]]="","",Таблица2021[[#This Row],[Джерело теплозабезпечення №3]])</f>
        <v/>
      </c>
      <c r="M54" s="21"/>
      <c r="N5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4" s="27"/>
      <c r="S5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4" s="72"/>
      <c r="U5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4" s="29"/>
      <c r="W5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5" spans="1:23">
      <c r="A55" s="126">
        <v>52</v>
      </c>
      <c r="B55" s="127" t="str">
        <f>IF(Таблица1[[#This Row],[Коротка назва будівлі]]="","",Таблица1[[#This Row],[Коротка назва будівлі]])</f>
        <v/>
      </c>
      <c r="C55" s="127" t="str">
        <f>IF(Таблица1[[#This Row],[Категорія будівлі]]="","",Таблица1[[#This Row],[Категорія будівлі]])</f>
        <v/>
      </c>
      <c r="D55" s="128" t="str">
        <f>IF(Таблица1[[#This Row],[Джерело теплозабезпечення]]="","",Таблица1[[#This Row],[Джерело теплозабезпечення]])</f>
        <v/>
      </c>
      <c r="E55" s="21"/>
      <c r="F5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5" s="128" t="str">
        <f>IF(Таблица2021[[#This Row],[Джерело теплозабезпечення №2]]="","",Таблица2021[[#This Row],[Джерело теплозабезпечення №2]])</f>
        <v/>
      </c>
      <c r="I55" s="21"/>
      <c r="J5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5" s="128" t="str">
        <f>IF(Таблица2021[[#This Row],[Джерело теплозабезпечення №3]]="","",Таблица2021[[#This Row],[Джерело теплозабезпечення №3]])</f>
        <v/>
      </c>
      <c r="M55" s="21"/>
      <c r="N5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5" s="27"/>
      <c r="S5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5" s="72"/>
      <c r="U5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5" s="29"/>
      <c r="W5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6" spans="1:23">
      <c r="A56" s="126">
        <v>53</v>
      </c>
      <c r="B56" s="127" t="str">
        <f>IF(Таблица1[[#This Row],[Коротка назва будівлі]]="","",Таблица1[[#This Row],[Коротка назва будівлі]])</f>
        <v/>
      </c>
      <c r="C56" s="127" t="str">
        <f>IF(Таблица1[[#This Row],[Категорія будівлі]]="","",Таблица1[[#This Row],[Категорія будівлі]])</f>
        <v/>
      </c>
      <c r="D56" s="128" t="str">
        <f>IF(Таблица1[[#This Row],[Джерело теплозабезпечення]]="","",Таблица1[[#This Row],[Джерело теплозабезпечення]])</f>
        <v/>
      </c>
      <c r="E56" s="21"/>
      <c r="F5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6" s="128" t="str">
        <f>IF(Таблица2021[[#This Row],[Джерело теплозабезпечення №2]]="","",Таблица2021[[#This Row],[Джерело теплозабезпечення №2]])</f>
        <v/>
      </c>
      <c r="I56" s="21"/>
      <c r="J5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6" s="128" t="str">
        <f>IF(Таблица2021[[#This Row],[Джерело теплозабезпечення №3]]="","",Таблица2021[[#This Row],[Джерело теплозабезпечення №3]])</f>
        <v/>
      </c>
      <c r="M56" s="21"/>
      <c r="N5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6" s="27"/>
      <c r="S5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6" s="72"/>
      <c r="U5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6" s="29"/>
      <c r="W5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7" spans="1:23">
      <c r="A57" s="126">
        <v>54</v>
      </c>
      <c r="B57" s="127" t="str">
        <f>IF(Таблица1[[#This Row],[Коротка назва будівлі]]="","",Таблица1[[#This Row],[Коротка назва будівлі]])</f>
        <v/>
      </c>
      <c r="C57" s="127" t="str">
        <f>IF(Таблица1[[#This Row],[Категорія будівлі]]="","",Таблица1[[#This Row],[Категорія будівлі]])</f>
        <v/>
      </c>
      <c r="D57" s="128" t="str">
        <f>IF(Таблица1[[#This Row],[Джерело теплозабезпечення]]="","",Таблица1[[#This Row],[Джерело теплозабезпечення]])</f>
        <v/>
      </c>
      <c r="E57" s="21"/>
      <c r="F5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7" s="128" t="str">
        <f>IF(Таблица2021[[#This Row],[Джерело теплозабезпечення №2]]="","",Таблица2021[[#This Row],[Джерело теплозабезпечення №2]])</f>
        <v/>
      </c>
      <c r="I57" s="21"/>
      <c r="J5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7" s="128" t="str">
        <f>IF(Таблица2021[[#This Row],[Джерело теплозабезпечення №3]]="","",Таблица2021[[#This Row],[Джерело теплозабезпечення №3]])</f>
        <v/>
      </c>
      <c r="M57" s="21"/>
      <c r="N5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7" s="27"/>
      <c r="S5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7" s="72"/>
      <c r="U5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7" s="29"/>
      <c r="W5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8" spans="1:23">
      <c r="A58" s="126">
        <v>55</v>
      </c>
      <c r="B58" s="127" t="str">
        <f>IF(Таблица1[[#This Row],[Коротка назва будівлі]]="","",Таблица1[[#This Row],[Коротка назва будівлі]])</f>
        <v/>
      </c>
      <c r="C58" s="127" t="str">
        <f>IF(Таблица1[[#This Row],[Категорія будівлі]]="","",Таблица1[[#This Row],[Категорія будівлі]])</f>
        <v/>
      </c>
      <c r="D58" s="128" t="str">
        <f>IF(Таблица1[[#This Row],[Джерело теплозабезпечення]]="","",Таблица1[[#This Row],[Джерело теплозабезпечення]])</f>
        <v/>
      </c>
      <c r="E58" s="21"/>
      <c r="F5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8" s="128" t="str">
        <f>IF(Таблица2021[[#This Row],[Джерело теплозабезпечення №2]]="","",Таблица2021[[#This Row],[Джерело теплозабезпечення №2]])</f>
        <v/>
      </c>
      <c r="I58" s="21"/>
      <c r="J5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8" s="128" t="str">
        <f>IF(Таблица2021[[#This Row],[Джерело теплозабезпечення №3]]="","",Таблица2021[[#This Row],[Джерело теплозабезпечення №3]])</f>
        <v/>
      </c>
      <c r="M58" s="21"/>
      <c r="N5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8" s="27"/>
      <c r="S5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8" s="72"/>
      <c r="U5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8" s="29"/>
      <c r="W5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59" spans="1:23">
      <c r="A59" s="126">
        <v>56</v>
      </c>
      <c r="B59" s="127" t="str">
        <f>IF(Таблица1[[#This Row],[Коротка назва будівлі]]="","",Таблица1[[#This Row],[Коротка назва будівлі]])</f>
        <v/>
      </c>
      <c r="C59" s="127" t="str">
        <f>IF(Таблица1[[#This Row],[Категорія будівлі]]="","",Таблица1[[#This Row],[Категорія будівлі]])</f>
        <v/>
      </c>
      <c r="D59" s="128" t="str">
        <f>IF(Таблица1[[#This Row],[Джерело теплозабезпечення]]="","",Таблица1[[#This Row],[Джерело теплозабезпечення]])</f>
        <v/>
      </c>
      <c r="E59" s="21"/>
      <c r="F5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5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59" s="128" t="str">
        <f>IF(Таблица2021[[#This Row],[Джерело теплозабезпечення №2]]="","",Таблица2021[[#This Row],[Джерело теплозабезпечення №2]])</f>
        <v/>
      </c>
      <c r="I59" s="21"/>
      <c r="J5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5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59" s="128" t="str">
        <f>IF(Таблица2021[[#This Row],[Джерело теплозабезпечення №3]]="","",Таблица2021[[#This Row],[Джерело теплозабезпечення №3]])</f>
        <v/>
      </c>
      <c r="M59" s="21"/>
      <c r="N5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5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5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5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59" s="27"/>
      <c r="S5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59" s="72"/>
      <c r="U5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59" s="29"/>
      <c r="W5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0" spans="1:23">
      <c r="A60" s="126">
        <v>57</v>
      </c>
      <c r="B60" s="127" t="str">
        <f>IF(Таблица1[[#This Row],[Коротка назва будівлі]]="","",Таблица1[[#This Row],[Коротка назва будівлі]])</f>
        <v/>
      </c>
      <c r="C60" s="127" t="str">
        <f>IF(Таблица1[[#This Row],[Категорія будівлі]]="","",Таблица1[[#This Row],[Категорія будівлі]])</f>
        <v/>
      </c>
      <c r="D60" s="128" t="str">
        <f>IF(Таблица1[[#This Row],[Джерело теплозабезпечення]]="","",Таблица1[[#This Row],[Джерело теплозабезпечення]])</f>
        <v/>
      </c>
      <c r="E60" s="21"/>
      <c r="F6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0" s="128" t="str">
        <f>IF(Таблица2021[[#This Row],[Джерело теплозабезпечення №2]]="","",Таблица2021[[#This Row],[Джерело теплозабезпечення №2]])</f>
        <v/>
      </c>
      <c r="I60" s="21"/>
      <c r="J6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0" s="128" t="str">
        <f>IF(Таблица2021[[#This Row],[Джерело теплозабезпечення №3]]="","",Таблица2021[[#This Row],[Джерело теплозабезпечення №3]])</f>
        <v/>
      </c>
      <c r="M60" s="21"/>
      <c r="N6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0" s="27"/>
      <c r="S6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0" s="72"/>
      <c r="U6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0" s="29"/>
      <c r="W6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1" spans="1:23">
      <c r="A61" s="126">
        <v>58</v>
      </c>
      <c r="B61" s="127" t="str">
        <f>IF(Таблица1[[#This Row],[Коротка назва будівлі]]="","",Таблица1[[#This Row],[Коротка назва будівлі]])</f>
        <v/>
      </c>
      <c r="C61" s="127" t="str">
        <f>IF(Таблица1[[#This Row],[Категорія будівлі]]="","",Таблица1[[#This Row],[Категорія будівлі]])</f>
        <v/>
      </c>
      <c r="D61" s="128" t="str">
        <f>IF(Таблица1[[#This Row],[Джерело теплозабезпечення]]="","",Таблица1[[#This Row],[Джерело теплозабезпечення]])</f>
        <v/>
      </c>
      <c r="E61" s="21"/>
      <c r="F6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1" s="128" t="str">
        <f>IF(Таблица2021[[#This Row],[Джерело теплозабезпечення №2]]="","",Таблица2021[[#This Row],[Джерело теплозабезпечення №2]])</f>
        <v/>
      </c>
      <c r="I61" s="21"/>
      <c r="J6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1" s="128" t="str">
        <f>IF(Таблица2021[[#This Row],[Джерело теплозабезпечення №3]]="","",Таблица2021[[#This Row],[Джерело теплозабезпечення №3]])</f>
        <v/>
      </c>
      <c r="M61" s="21"/>
      <c r="N6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1" s="27"/>
      <c r="S6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1" s="72"/>
      <c r="U6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1" s="29"/>
      <c r="W6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2" spans="1:23">
      <c r="A62" s="126">
        <v>59</v>
      </c>
      <c r="B62" s="127" t="str">
        <f>IF(Таблица1[[#This Row],[Коротка назва будівлі]]="","",Таблица1[[#This Row],[Коротка назва будівлі]])</f>
        <v/>
      </c>
      <c r="C62" s="127" t="str">
        <f>IF(Таблица1[[#This Row],[Категорія будівлі]]="","",Таблица1[[#This Row],[Категорія будівлі]])</f>
        <v/>
      </c>
      <c r="D62" s="128" t="str">
        <f>IF(Таблица1[[#This Row],[Джерело теплозабезпечення]]="","",Таблица1[[#This Row],[Джерело теплозабезпечення]])</f>
        <v/>
      </c>
      <c r="E62" s="21"/>
      <c r="F6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2" s="128" t="str">
        <f>IF(Таблица2021[[#This Row],[Джерело теплозабезпечення №2]]="","",Таблица2021[[#This Row],[Джерело теплозабезпечення №2]])</f>
        <v/>
      </c>
      <c r="I62" s="21"/>
      <c r="J6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2" s="128" t="str">
        <f>IF(Таблица2021[[#This Row],[Джерело теплозабезпечення №3]]="","",Таблица2021[[#This Row],[Джерело теплозабезпечення №3]])</f>
        <v/>
      </c>
      <c r="M62" s="21"/>
      <c r="N6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2" s="27"/>
      <c r="S6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2" s="72"/>
      <c r="U6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2" s="29"/>
      <c r="W6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3" spans="1:23">
      <c r="A63" s="126">
        <v>60</v>
      </c>
      <c r="B63" s="127" t="str">
        <f>IF(Таблица1[[#This Row],[Коротка назва будівлі]]="","",Таблица1[[#This Row],[Коротка назва будівлі]])</f>
        <v/>
      </c>
      <c r="C63" s="127" t="str">
        <f>IF(Таблица1[[#This Row],[Категорія будівлі]]="","",Таблица1[[#This Row],[Категорія будівлі]])</f>
        <v/>
      </c>
      <c r="D63" s="128" t="str">
        <f>IF(Таблица1[[#This Row],[Джерело теплозабезпечення]]="","",Таблица1[[#This Row],[Джерело теплозабезпечення]])</f>
        <v/>
      </c>
      <c r="E63" s="21"/>
      <c r="F6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3" s="128" t="str">
        <f>IF(Таблица2021[[#This Row],[Джерело теплозабезпечення №2]]="","",Таблица2021[[#This Row],[Джерело теплозабезпечення №2]])</f>
        <v/>
      </c>
      <c r="I63" s="21"/>
      <c r="J6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3" s="128" t="str">
        <f>IF(Таблица2021[[#This Row],[Джерело теплозабезпечення №3]]="","",Таблица2021[[#This Row],[Джерело теплозабезпечення №3]])</f>
        <v/>
      </c>
      <c r="M63" s="21"/>
      <c r="N6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3" s="27"/>
      <c r="S6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3" s="72"/>
      <c r="U6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3" s="29"/>
      <c r="W6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4" spans="1:23">
      <c r="A64" s="126">
        <v>61</v>
      </c>
      <c r="B64" s="127" t="str">
        <f>IF(Таблица1[[#This Row],[Коротка назва будівлі]]="","",Таблица1[[#This Row],[Коротка назва будівлі]])</f>
        <v/>
      </c>
      <c r="C64" s="127" t="str">
        <f>IF(Таблица1[[#This Row],[Категорія будівлі]]="","",Таблица1[[#This Row],[Категорія будівлі]])</f>
        <v/>
      </c>
      <c r="D64" s="128" t="str">
        <f>IF(Таблица1[[#This Row],[Джерело теплозабезпечення]]="","",Таблица1[[#This Row],[Джерело теплозабезпечення]])</f>
        <v/>
      </c>
      <c r="E64" s="21"/>
      <c r="F6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4" s="128" t="str">
        <f>IF(Таблица2021[[#This Row],[Джерело теплозабезпечення №2]]="","",Таблица2021[[#This Row],[Джерело теплозабезпечення №2]])</f>
        <v/>
      </c>
      <c r="I64" s="21"/>
      <c r="J6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4" s="128" t="str">
        <f>IF(Таблица2021[[#This Row],[Джерело теплозабезпечення №3]]="","",Таблица2021[[#This Row],[Джерело теплозабезпечення №3]])</f>
        <v/>
      </c>
      <c r="M64" s="21"/>
      <c r="N6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4" s="27"/>
      <c r="S6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4" s="72"/>
      <c r="U6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4" s="29"/>
      <c r="W6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5" spans="1:23">
      <c r="A65" s="126">
        <v>62</v>
      </c>
      <c r="B65" s="127" t="str">
        <f>IF(Таблица1[[#This Row],[Коротка назва будівлі]]="","",Таблица1[[#This Row],[Коротка назва будівлі]])</f>
        <v/>
      </c>
      <c r="C65" s="127" t="str">
        <f>IF(Таблица1[[#This Row],[Категорія будівлі]]="","",Таблица1[[#This Row],[Категорія будівлі]])</f>
        <v/>
      </c>
      <c r="D65" s="128" t="str">
        <f>IF(Таблица1[[#This Row],[Джерело теплозабезпечення]]="","",Таблица1[[#This Row],[Джерело теплозабезпечення]])</f>
        <v/>
      </c>
      <c r="E65" s="21"/>
      <c r="F6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5" s="128" t="str">
        <f>IF(Таблица2021[[#This Row],[Джерело теплозабезпечення №2]]="","",Таблица2021[[#This Row],[Джерело теплозабезпечення №2]])</f>
        <v/>
      </c>
      <c r="I65" s="21"/>
      <c r="J6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5" s="128" t="str">
        <f>IF(Таблица2021[[#This Row],[Джерело теплозабезпечення №3]]="","",Таблица2021[[#This Row],[Джерело теплозабезпечення №3]])</f>
        <v/>
      </c>
      <c r="M65" s="21"/>
      <c r="N6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5" s="27"/>
      <c r="S6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5" s="72"/>
      <c r="U6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5" s="29"/>
      <c r="W6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6" spans="1:23">
      <c r="A66" s="126">
        <v>63</v>
      </c>
      <c r="B66" s="127" t="str">
        <f>IF(Таблица1[[#This Row],[Коротка назва будівлі]]="","",Таблица1[[#This Row],[Коротка назва будівлі]])</f>
        <v/>
      </c>
      <c r="C66" s="127" t="str">
        <f>IF(Таблица1[[#This Row],[Категорія будівлі]]="","",Таблица1[[#This Row],[Категорія будівлі]])</f>
        <v/>
      </c>
      <c r="D66" s="128" t="str">
        <f>IF(Таблица1[[#This Row],[Джерело теплозабезпечення]]="","",Таблица1[[#This Row],[Джерело теплозабезпечення]])</f>
        <v/>
      </c>
      <c r="E66" s="21"/>
      <c r="F6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6" s="128" t="str">
        <f>IF(Таблица2021[[#This Row],[Джерело теплозабезпечення №2]]="","",Таблица2021[[#This Row],[Джерело теплозабезпечення №2]])</f>
        <v/>
      </c>
      <c r="I66" s="21"/>
      <c r="J6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6" s="128" t="str">
        <f>IF(Таблица2021[[#This Row],[Джерело теплозабезпечення №3]]="","",Таблица2021[[#This Row],[Джерело теплозабезпечення №3]])</f>
        <v/>
      </c>
      <c r="M66" s="21"/>
      <c r="N6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6" s="27"/>
      <c r="S6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6" s="72"/>
      <c r="U6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6" s="29"/>
      <c r="W6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7" spans="1:23">
      <c r="A67" s="126">
        <v>64</v>
      </c>
      <c r="B67" s="127" t="str">
        <f>IF(Таблица1[[#This Row],[Коротка назва будівлі]]="","",Таблица1[[#This Row],[Коротка назва будівлі]])</f>
        <v/>
      </c>
      <c r="C67" s="127" t="str">
        <f>IF(Таблица1[[#This Row],[Категорія будівлі]]="","",Таблица1[[#This Row],[Категорія будівлі]])</f>
        <v/>
      </c>
      <c r="D67" s="128" t="str">
        <f>IF(Таблица1[[#This Row],[Джерело теплозабезпечення]]="","",Таблица1[[#This Row],[Джерело теплозабезпечення]])</f>
        <v/>
      </c>
      <c r="E67" s="21"/>
      <c r="F6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7" s="128" t="str">
        <f>IF(Таблица2021[[#This Row],[Джерело теплозабезпечення №2]]="","",Таблица2021[[#This Row],[Джерело теплозабезпечення №2]])</f>
        <v/>
      </c>
      <c r="I67" s="21"/>
      <c r="J6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7" s="128" t="str">
        <f>IF(Таблица2021[[#This Row],[Джерело теплозабезпечення №3]]="","",Таблица2021[[#This Row],[Джерело теплозабезпечення №3]])</f>
        <v/>
      </c>
      <c r="M67" s="21"/>
      <c r="N6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7" s="27"/>
      <c r="S6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7" s="72"/>
      <c r="U6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7" s="29"/>
      <c r="W6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8" spans="1:23">
      <c r="A68" s="126">
        <v>65</v>
      </c>
      <c r="B68" s="127" t="str">
        <f>IF(Таблица1[[#This Row],[Коротка назва будівлі]]="","",Таблица1[[#This Row],[Коротка назва будівлі]])</f>
        <v/>
      </c>
      <c r="C68" s="127" t="str">
        <f>IF(Таблица1[[#This Row],[Категорія будівлі]]="","",Таблица1[[#This Row],[Категорія будівлі]])</f>
        <v/>
      </c>
      <c r="D68" s="128" t="str">
        <f>IF(Таблица1[[#This Row],[Джерело теплозабезпечення]]="","",Таблица1[[#This Row],[Джерело теплозабезпечення]])</f>
        <v/>
      </c>
      <c r="E68" s="21"/>
      <c r="F6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8" s="128" t="str">
        <f>IF(Таблица2021[[#This Row],[Джерело теплозабезпечення №2]]="","",Таблица2021[[#This Row],[Джерело теплозабезпечення №2]])</f>
        <v/>
      </c>
      <c r="I68" s="21"/>
      <c r="J6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8" s="128" t="str">
        <f>IF(Таблица2021[[#This Row],[Джерело теплозабезпечення №3]]="","",Таблица2021[[#This Row],[Джерело теплозабезпечення №3]])</f>
        <v/>
      </c>
      <c r="M68" s="21"/>
      <c r="N6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8" s="27"/>
      <c r="S6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8" s="72"/>
      <c r="U6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8" s="29"/>
      <c r="W6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69" spans="1:23">
      <c r="A69" s="126">
        <v>66</v>
      </c>
      <c r="B69" s="127" t="str">
        <f>IF(Таблица1[[#This Row],[Коротка назва будівлі]]="","",Таблица1[[#This Row],[Коротка назва будівлі]])</f>
        <v/>
      </c>
      <c r="C69" s="127" t="str">
        <f>IF(Таблица1[[#This Row],[Категорія будівлі]]="","",Таблица1[[#This Row],[Категорія будівлі]])</f>
        <v/>
      </c>
      <c r="D69" s="128" t="str">
        <f>IF(Таблица1[[#This Row],[Джерело теплозабезпечення]]="","",Таблица1[[#This Row],[Джерело теплозабезпечення]])</f>
        <v/>
      </c>
      <c r="E69" s="21"/>
      <c r="F6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6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69" s="128" t="str">
        <f>IF(Таблица2021[[#This Row],[Джерело теплозабезпечення №2]]="","",Таблица2021[[#This Row],[Джерело теплозабезпечення №2]])</f>
        <v/>
      </c>
      <c r="I69" s="21"/>
      <c r="J6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6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69" s="128" t="str">
        <f>IF(Таблица2021[[#This Row],[Джерело теплозабезпечення №3]]="","",Таблица2021[[#This Row],[Джерело теплозабезпечення №3]])</f>
        <v/>
      </c>
      <c r="M69" s="21"/>
      <c r="N6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6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6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6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69" s="27"/>
      <c r="S6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69" s="72"/>
      <c r="U6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69" s="29"/>
      <c r="W6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0" spans="1:23">
      <c r="A70" s="126">
        <v>67</v>
      </c>
      <c r="B70" s="127" t="str">
        <f>IF(Таблица1[[#This Row],[Коротка назва будівлі]]="","",Таблица1[[#This Row],[Коротка назва будівлі]])</f>
        <v/>
      </c>
      <c r="C70" s="127" t="str">
        <f>IF(Таблица1[[#This Row],[Категорія будівлі]]="","",Таблица1[[#This Row],[Категорія будівлі]])</f>
        <v/>
      </c>
      <c r="D70" s="128" t="str">
        <f>IF(Таблица1[[#This Row],[Джерело теплозабезпечення]]="","",Таблица1[[#This Row],[Джерело теплозабезпечення]])</f>
        <v/>
      </c>
      <c r="E70" s="21"/>
      <c r="F7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0" s="128" t="str">
        <f>IF(Таблица2021[[#This Row],[Джерело теплозабезпечення №2]]="","",Таблица2021[[#This Row],[Джерело теплозабезпечення №2]])</f>
        <v/>
      </c>
      <c r="I70" s="21"/>
      <c r="J7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0" s="128" t="str">
        <f>IF(Таблица2021[[#This Row],[Джерело теплозабезпечення №3]]="","",Таблица2021[[#This Row],[Джерело теплозабезпечення №3]])</f>
        <v/>
      </c>
      <c r="M70" s="21"/>
      <c r="N7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0" s="27"/>
      <c r="S7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0" s="72"/>
      <c r="U7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0" s="29"/>
      <c r="W7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1" spans="1:23">
      <c r="A71" s="126">
        <v>68</v>
      </c>
      <c r="B71" s="127" t="str">
        <f>IF(Таблица1[[#This Row],[Коротка назва будівлі]]="","",Таблица1[[#This Row],[Коротка назва будівлі]])</f>
        <v/>
      </c>
      <c r="C71" s="127" t="str">
        <f>IF(Таблица1[[#This Row],[Категорія будівлі]]="","",Таблица1[[#This Row],[Категорія будівлі]])</f>
        <v/>
      </c>
      <c r="D71" s="128" t="str">
        <f>IF(Таблица1[[#This Row],[Джерело теплозабезпечення]]="","",Таблица1[[#This Row],[Джерело теплозабезпечення]])</f>
        <v/>
      </c>
      <c r="E71" s="21"/>
      <c r="F7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1" s="128" t="str">
        <f>IF(Таблица2021[[#This Row],[Джерело теплозабезпечення №2]]="","",Таблица2021[[#This Row],[Джерело теплозабезпечення №2]])</f>
        <v/>
      </c>
      <c r="I71" s="21"/>
      <c r="J7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1" s="128" t="str">
        <f>IF(Таблица2021[[#This Row],[Джерело теплозабезпечення №3]]="","",Таблица2021[[#This Row],[Джерело теплозабезпечення №3]])</f>
        <v/>
      </c>
      <c r="M71" s="21"/>
      <c r="N7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1" s="27"/>
      <c r="S7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1" s="72"/>
      <c r="U7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1" s="29"/>
      <c r="W7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2" spans="1:23">
      <c r="A72" s="126">
        <v>69</v>
      </c>
      <c r="B72" s="127" t="str">
        <f>IF(Таблица1[[#This Row],[Коротка назва будівлі]]="","",Таблица1[[#This Row],[Коротка назва будівлі]])</f>
        <v/>
      </c>
      <c r="C72" s="127" t="str">
        <f>IF(Таблица1[[#This Row],[Категорія будівлі]]="","",Таблица1[[#This Row],[Категорія будівлі]])</f>
        <v/>
      </c>
      <c r="D72" s="128" t="str">
        <f>IF(Таблица1[[#This Row],[Джерело теплозабезпечення]]="","",Таблица1[[#This Row],[Джерело теплозабезпечення]])</f>
        <v/>
      </c>
      <c r="E72" s="21"/>
      <c r="F7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2" s="128" t="str">
        <f>IF(Таблица2021[[#This Row],[Джерело теплозабезпечення №2]]="","",Таблица2021[[#This Row],[Джерело теплозабезпечення №2]])</f>
        <v/>
      </c>
      <c r="I72" s="21"/>
      <c r="J7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2" s="128" t="str">
        <f>IF(Таблица2021[[#This Row],[Джерело теплозабезпечення №3]]="","",Таблица2021[[#This Row],[Джерело теплозабезпечення №3]])</f>
        <v/>
      </c>
      <c r="M72" s="21"/>
      <c r="N7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2" s="27"/>
      <c r="S7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2" s="72"/>
      <c r="U7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2" s="29"/>
      <c r="W7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3" spans="1:23">
      <c r="A73" s="126">
        <v>70</v>
      </c>
      <c r="B73" s="127" t="str">
        <f>IF(Таблица1[[#This Row],[Коротка назва будівлі]]="","",Таблица1[[#This Row],[Коротка назва будівлі]])</f>
        <v/>
      </c>
      <c r="C73" s="127" t="str">
        <f>IF(Таблица1[[#This Row],[Категорія будівлі]]="","",Таблица1[[#This Row],[Категорія будівлі]])</f>
        <v/>
      </c>
      <c r="D73" s="128" t="str">
        <f>IF(Таблица1[[#This Row],[Джерело теплозабезпечення]]="","",Таблица1[[#This Row],[Джерело теплозабезпечення]])</f>
        <v/>
      </c>
      <c r="E73" s="21"/>
      <c r="F7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3" s="128" t="str">
        <f>IF(Таблица2021[[#This Row],[Джерело теплозабезпечення №2]]="","",Таблица2021[[#This Row],[Джерело теплозабезпечення №2]])</f>
        <v/>
      </c>
      <c r="I73" s="21"/>
      <c r="J7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3" s="128" t="str">
        <f>IF(Таблица2021[[#This Row],[Джерело теплозабезпечення №3]]="","",Таблица2021[[#This Row],[Джерело теплозабезпечення №3]])</f>
        <v/>
      </c>
      <c r="M73" s="21"/>
      <c r="N7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3" s="27"/>
      <c r="S7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3" s="72"/>
      <c r="U7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3" s="29"/>
      <c r="W7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4" spans="1:23">
      <c r="A74" s="126">
        <v>71</v>
      </c>
      <c r="B74" s="127" t="str">
        <f>IF(Таблица1[[#This Row],[Коротка назва будівлі]]="","",Таблица1[[#This Row],[Коротка назва будівлі]])</f>
        <v/>
      </c>
      <c r="C74" s="127" t="str">
        <f>IF(Таблица1[[#This Row],[Категорія будівлі]]="","",Таблица1[[#This Row],[Категорія будівлі]])</f>
        <v/>
      </c>
      <c r="D74" s="128" t="str">
        <f>IF(Таблица1[[#This Row],[Джерело теплозабезпечення]]="","",Таблица1[[#This Row],[Джерело теплозабезпечення]])</f>
        <v/>
      </c>
      <c r="E74" s="21"/>
      <c r="F7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4" s="128" t="str">
        <f>IF(Таблица2021[[#This Row],[Джерело теплозабезпечення №2]]="","",Таблица2021[[#This Row],[Джерело теплозабезпечення №2]])</f>
        <v/>
      </c>
      <c r="I74" s="21"/>
      <c r="J7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4" s="128" t="str">
        <f>IF(Таблица2021[[#This Row],[Джерело теплозабезпечення №3]]="","",Таблица2021[[#This Row],[Джерело теплозабезпечення №3]])</f>
        <v/>
      </c>
      <c r="M74" s="21"/>
      <c r="N7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4" s="27"/>
      <c r="S7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4" s="72"/>
      <c r="U7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4" s="29"/>
      <c r="W7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5" spans="1:23">
      <c r="A75" s="126">
        <v>72</v>
      </c>
      <c r="B75" s="127" t="str">
        <f>IF(Таблица1[[#This Row],[Коротка назва будівлі]]="","",Таблица1[[#This Row],[Коротка назва будівлі]])</f>
        <v/>
      </c>
      <c r="C75" s="127" t="str">
        <f>IF(Таблица1[[#This Row],[Категорія будівлі]]="","",Таблица1[[#This Row],[Категорія будівлі]])</f>
        <v/>
      </c>
      <c r="D75" s="128" t="str">
        <f>IF(Таблица1[[#This Row],[Джерело теплозабезпечення]]="","",Таблица1[[#This Row],[Джерело теплозабезпечення]])</f>
        <v/>
      </c>
      <c r="E75" s="21"/>
      <c r="F7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5" s="128" t="str">
        <f>IF(Таблица2021[[#This Row],[Джерело теплозабезпечення №2]]="","",Таблица2021[[#This Row],[Джерело теплозабезпечення №2]])</f>
        <v/>
      </c>
      <c r="I75" s="21"/>
      <c r="J7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5" s="128" t="str">
        <f>IF(Таблица2021[[#This Row],[Джерело теплозабезпечення №3]]="","",Таблица2021[[#This Row],[Джерело теплозабезпечення №3]])</f>
        <v/>
      </c>
      <c r="M75" s="21"/>
      <c r="N7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5" s="27"/>
      <c r="S7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5" s="72"/>
      <c r="U7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5" s="29"/>
      <c r="W7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6" spans="1:23">
      <c r="A76" s="126">
        <v>73</v>
      </c>
      <c r="B76" s="127" t="str">
        <f>IF(Таблица1[[#This Row],[Коротка назва будівлі]]="","",Таблица1[[#This Row],[Коротка назва будівлі]])</f>
        <v/>
      </c>
      <c r="C76" s="127" t="str">
        <f>IF(Таблица1[[#This Row],[Категорія будівлі]]="","",Таблица1[[#This Row],[Категорія будівлі]])</f>
        <v/>
      </c>
      <c r="D76" s="128" t="str">
        <f>IF(Таблица1[[#This Row],[Джерело теплозабезпечення]]="","",Таблица1[[#This Row],[Джерело теплозабезпечення]])</f>
        <v/>
      </c>
      <c r="E76" s="21"/>
      <c r="F7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6" s="128" t="str">
        <f>IF(Таблица2021[[#This Row],[Джерело теплозабезпечення №2]]="","",Таблица2021[[#This Row],[Джерело теплозабезпечення №2]])</f>
        <v/>
      </c>
      <c r="I76" s="21"/>
      <c r="J7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6" s="128" t="str">
        <f>IF(Таблица2021[[#This Row],[Джерело теплозабезпечення №3]]="","",Таблица2021[[#This Row],[Джерело теплозабезпечення №3]])</f>
        <v/>
      </c>
      <c r="M76" s="21"/>
      <c r="N7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6" s="27"/>
      <c r="S7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6" s="72"/>
      <c r="U7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6" s="29"/>
      <c r="W7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7" spans="1:23">
      <c r="A77" s="126">
        <v>74</v>
      </c>
      <c r="B77" s="127" t="str">
        <f>IF(Таблица1[[#This Row],[Коротка назва будівлі]]="","",Таблица1[[#This Row],[Коротка назва будівлі]])</f>
        <v/>
      </c>
      <c r="C77" s="127" t="str">
        <f>IF(Таблица1[[#This Row],[Категорія будівлі]]="","",Таблица1[[#This Row],[Категорія будівлі]])</f>
        <v/>
      </c>
      <c r="D77" s="128" t="str">
        <f>IF(Таблица1[[#This Row],[Джерело теплозабезпечення]]="","",Таблица1[[#This Row],[Джерело теплозабезпечення]])</f>
        <v/>
      </c>
      <c r="E77" s="21"/>
      <c r="F7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7" s="128" t="str">
        <f>IF(Таблица2021[[#This Row],[Джерело теплозабезпечення №2]]="","",Таблица2021[[#This Row],[Джерело теплозабезпечення №2]])</f>
        <v/>
      </c>
      <c r="I77" s="21"/>
      <c r="J7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7" s="128" t="str">
        <f>IF(Таблица2021[[#This Row],[Джерело теплозабезпечення №3]]="","",Таблица2021[[#This Row],[Джерело теплозабезпечення №3]])</f>
        <v/>
      </c>
      <c r="M77" s="21"/>
      <c r="N7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7" s="27"/>
      <c r="S7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7" s="72"/>
      <c r="U7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7" s="29"/>
      <c r="W7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8" spans="1:23">
      <c r="A78" s="126">
        <v>75</v>
      </c>
      <c r="B78" s="127" t="str">
        <f>IF(Таблица1[[#This Row],[Коротка назва будівлі]]="","",Таблица1[[#This Row],[Коротка назва будівлі]])</f>
        <v/>
      </c>
      <c r="C78" s="127" t="str">
        <f>IF(Таблица1[[#This Row],[Категорія будівлі]]="","",Таблица1[[#This Row],[Категорія будівлі]])</f>
        <v/>
      </c>
      <c r="D78" s="128" t="str">
        <f>IF(Таблица1[[#This Row],[Джерело теплозабезпечення]]="","",Таблица1[[#This Row],[Джерело теплозабезпечення]])</f>
        <v/>
      </c>
      <c r="E78" s="21"/>
      <c r="F7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8" s="128" t="str">
        <f>IF(Таблица2021[[#This Row],[Джерело теплозабезпечення №2]]="","",Таблица2021[[#This Row],[Джерело теплозабезпечення №2]])</f>
        <v/>
      </c>
      <c r="I78" s="21"/>
      <c r="J7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8" s="128" t="str">
        <f>IF(Таблица2021[[#This Row],[Джерело теплозабезпечення №3]]="","",Таблица2021[[#This Row],[Джерело теплозабезпечення №3]])</f>
        <v/>
      </c>
      <c r="M78" s="21"/>
      <c r="N7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8" s="27"/>
      <c r="S7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8" s="72"/>
      <c r="U7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8" s="29"/>
      <c r="W7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79" spans="1:23">
      <c r="A79" s="126">
        <v>76</v>
      </c>
      <c r="B79" s="127" t="str">
        <f>IF(Таблица1[[#This Row],[Коротка назва будівлі]]="","",Таблица1[[#This Row],[Коротка назва будівлі]])</f>
        <v/>
      </c>
      <c r="C79" s="127" t="str">
        <f>IF(Таблица1[[#This Row],[Категорія будівлі]]="","",Таблица1[[#This Row],[Категорія будівлі]])</f>
        <v/>
      </c>
      <c r="D79" s="128" t="str">
        <f>IF(Таблица1[[#This Row],[Джерело теплозабезпечення]]="","",Таблица1[[#This Row],[Джерело теплозабезпечення]])</f>
        <v/>
      </c>
      <c r="E79" s="21"/>
      <c r="F7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7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79" s="128" t="str">
        <f>IF(Таблица2021[[#This Row],[Джерело теплозабезпечення №2]]="","",Таблица2021[[#This Row],[Джерело теплозабезпечення №2]])</f>
        <v/>
      </c>
      <c r="I79" s="21"/>
      <c r="J7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7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79" s="128" t="str">
        <f>IF(Таблица2021[[#This Row],[Джерело теплозабезпечення №3]]="","",Таблица2021[[#This Row],[Джерело теплозабезпечення №3]])</f>
        <v/>
      </c>
      <c r="M79" s="21"/>
      <c r="N7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7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7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7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79" s="27"/>
      <c r="S7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79" s="72"/>
      <c r="U7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79" s="29"/>
      <c r="W7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0" spans="1:23">
      <c r="A80" s="126">
        <v>77</v>
      </c>
      <c r="B80" s="127" t="str">
        <f>IF(Таблица1[[#This Row],[Коротка назва будівлі]]="","",Таблица1[[#This Row],[Коротка назва будівлі]])</f>
        <v/>
      </c>
      <c r="C80" s="127" t="str">
        <f>IF(Таблица1[[#This Row],[Категорія будівлі]]="","",Таблица1[[#This Row],[Категорія будівлі]])</f>
        <v/>
      </c>
      <c r="D80" s="128" t="str">
        <f>IF(Таблица1[[#This Row],[Джерело теплозабезпечення]]="","",Таблица1[[#This Row],[Джерело теплозабезпечення]])</f>
        <v/>
      </c>
      <c r="E80" s="21"/>
      <c r="F8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0" s="128" t="str">
        <f>IF(Таблица2021[[#This Row],[Джерело теплозабезпечення №2]]="","",Таблица2021[[#This Row],[Джерело теплозабезпечення №2]])</f>
        <v/>
      </c>
      <c r="I80" s="21"/>
      <c r="J8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0" s="128" t="str">
        <f>IF(Таблица2021[[#This Row],[Джерело теплозабезпечення №3]]="","",Таблица2021[[#This Row],[Джерело теплозабезпечення №3]])</f>
        <v/>
      </c>
      <c r="M80" s="21"/>
      <c r="N8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0" s="27"/>
      <c r="S8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0" s="72"/>
      <c r="U8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0" s="29"/>
      <c r="W8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1" spans="1:23">
      <c r="A81" s="126">
        <v>78</v>
      </c>
      <c r="B81" s="127" t="str">
        <f>IF(Таблица1[[#This Row],[Коротка назва будівлі]]="","",Таблица1[[#This Row],[Коротка назва будівлі]])</f>
        <v/>
      </c>
      <c r="C81" s="127" t="str">
        <f>IF(Таблица1[[#This Row],[Категорія будівлі]]="","",Таблица1[[#This Row],[Категорія будівлі]])</f>
        <v/>
      </c>
      <c r="D81" s="128" t="str">
        <f>IF(Таблица1[[#This Row],[Джерело теплозабезпечення]]="","",Таблица1[[#This Row],[Джерело теплозабезпечення]])</f>
        <v/>
      </c>
      <c r="E81" s="21"/>
      <c r="F8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1" s="128" t="str">
        <f>IF(Таблица2021[[#This Row],[Джерело теплозабезпечення №2]]="","",Таблица2021[[#This Row],[Джерело теплозабезпечення №2]])</f>
        <v/>
      </c>
      <c r="I81" s="21"/>
      <c r="J8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1" s="128" t="str">
        <f>IF(Таблица2021[[#This Row],[Джерело теплозабезпечення №3]]="","",Таблица2021[[#This Row],[Джерело теплозабезпечення №3]])</f>
        <v/>
      </c>
      <c r="M81" s="21"/>
      <c r="N8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1" s="27"/>
      <c r="S8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1" s="72"/>
      <c r="U8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1" s="29"/>
      <c r="W8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2" spans="1:23">
      <c r="A82" s="126">
        <v>79</v>
      </c>
      <c r="B82" s="127" t="str">
        <f>IF(Таблица1[[#This Row],[Коротка назва будівлі]]="","",Таблица1[[#This Row],[Коротка назва будівлі]])</f>
        <v/>
      </c>
      <c r="C82" s="127" t="str">
        <f>IF(Таблица1[[#This Row],[Категорія будівлі]]="","",Таблица1[[#This Row],[Категорія будівлі]])</f>
        <v/>
      </c>
      <c r="D82" s="128" t="str">
        <f>IF(Таблица1[[#This Row],[Джерело теплозабезпечення]]="","",Таблица1[[#This Row],[Джерело теплозабезпечення]])</f>
        <v/>
      </c>
      <c r="E82" s="21"/>
      <c r="F8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2" s="128" t="str">
        <f>IF(Таблица2021[[#This Row],[Джерело теплозабезпечення №2]]="","",Таблица2021[[#This Row],[Джерело теплозабезпечення №2]])</f>
        <v/>
      </c>
      <c r="I82" s="21"/>
      <c r="J8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2" s="128" t="str">
        <f>IF(Таблица2021[[#This Row],[Джерело теплозабезпечення №3]]="","",Таблица2021[[#This Row],[Джерело теплозабезпечення №3]])</f>
        <v/>
      </c>
      <c r="M82" s="21"/>
      <c r="N8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2" s="27"/>
      <c r="S8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2" s="72"/>
      <c r="U8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2" s="29"/>
      <c r="W8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3" spans="1:23">
      <c r="A83" s="126">
        <v>80</v>
      </c>
      <c r="B83" s="127" t="str">
        <f>IF(Таблица1[[#This Row],[Коротка назва будівлі]]="","",Таблица1[[#This Row],[Коротка назва будівлі]])</f>
        <v/>
      </c>
      <c r="C83" s="127" t="str">
        <f>IF(Таблица1[[#This Row],[Категорія будівлі]]="","",Таблица1[[#This Row],[Категорія будівлі]])</f>
        <v/>
      </c>
      <c r="D83" s="128" t="str">
        <f>IF(Таблица1[[#This Row],[Джерело теплозабезпечення]]="","",Таблица1[[#This Row],[Джерело теплозабезпечення]])</f>
        <v/>
      </c>
      <c r="E83" s="21"/>
      <c r="F8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3" s="128" t="str">
        <f>IF(Таблица2021[[#This Row],[Джерело теплозабезпечення №2]]="","",Таблица2021[[#This Row],[Джерело теплозабезпечення №2]])</f>
        <v/>
      </c>
      <c r="I83" s="21"/>
      <c r="J8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3" s="128" t="str">
        <f>IF(Таблица2021[[#This Row],[Джерело теплозабезпечення №3]]="","",Таблица2021[[#This Row],[Джерело теплозабезпечення №3]])</f>
        <v/>
      </c>
      <c r="M83" s="21"/>
      <c r="N8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3" s="27"/>
      <c r="S8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3" s="72"/>
      <c r="U8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3" s="29"/>
      <c r="W8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4" spans="1:23">
      <c r="A84" s="126">
        <v>81</v>
      </c>
      <c r="B84" s="127" t="str">
        <f>IF(Таблица1[[#This Row],[Коротка назва будівлі]]="","",Таблица1[[#This Row],[Коротка назва будівлі]])</f>
        <v/>
      </c>
      <c r="C84" s="127" t="str">
        <f>IF(Таблица1[[#This Row],[Категорія будівлі]]="","",Таблица1[[#This Row],[Категорія будівлі]])</f>
        <v/>
      </c>
      <c r="D84" s="128" t="str">
        <f>IF(Таблица1[[#This Row],[Джерело теплозабезпечення]]="","",Таблица1[[#This Row],[Джерело теплозабезпечення]])</f>
        <v/>
      </c>
      <c r="E84" s="21"/>
      <c r="F8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4" s="128" t="str">
        <f>IF(Таблица2021[[#This Row],[Джерело теплозабезпечення №2]]="","",Таблица2021[[#This Row],[Джерело теплозабезпечення №2]])</f>
        <v/>
      </c>
      <c r="I84" s="21"/>
      <c r="J8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4" s="128" t="str">
        <f>IF(Таблица2021[[#This Row],[Джерело теплозабезпечення №3]]="","",Таблица2021[[#This Row],[Джерело теплозабезпечення №3]])</f>
        <v/>
      </c>
      <c r="M84" s="21"/>
      <c r="N8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4" s="27"/>
      <c r="S8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4" s="72"/>
      <c r="U8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4" s="29"/>
      <c r="W8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5" spans="1:23">
      <c r="A85" s="126">
        <v>82</v>
      </c>
      <c r="B85" s="127" t="str">
        <f>IF(Таблица1[[#This Row],[Коротка назва будівлі]]="","",Таблица1[[#This Row],[Коротка назва будівлі]])</f>
        <v/>
      </c>
      <c r="C85" s="127" t="str">
        <f>IF(Таблица1[[#This Row],[Категорія будівлі]]="","",Таблица1[[#This Row],[Категорія будівлі]])</f>
        <v/>
      </c>
      <c r="D85" s="128" t="str">
        <f>IF(Таблица1[[#This Row],[Джерело теплозабезпечення]]="","",Таблица1[[#This Row],[Джерело теплозабезпечення]])</f>
        <v/>
      </c>
      <c r="E85" s="21"/>
      <c r="F8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5" s="128" t="str">
        <f>IF(Таблица2021[[#This Row],[Джерело теплозабезпечення №2]]="","",Таблица2021[[#This Row],[Джерело теплозабезпечення №2]])</f>
        <v/>
      </c>
      <c r="I85" s="21"/>
      <c r="J8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5" s="128" t="str">
        <f>IF(Таблица2021[[#This Row],[Джерело теплозабезпечення №3]]="","",Таблица2021[[#This Row],[Джерело теплозабезпечення №3]])</f>
        <v/>
      </c>
      <c r="M85" s="21"/>
      <c r="N8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5" s="27"/>
      <c r="S8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5" s="72"/>
      <c r="U8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5" s="29"/>
      <c r="W8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6" spans="1:23">
      <c r="A86" s="126">
        <v>83</v>
      </c>
      <c r="B86" s="127" t="str">
        <f>IF(Таблица1[[#This Row],[Коротка назва будівлі]]="","",Таблица1[[#This Row],[Коротка назва будівлі]])</f>
        <v/>
      </c>
      <c r="C86" s="127" t="str">
        <f>IF(Таблица1[[#This Row],[Категорія будівлі]]="","",Таблица1[[#This Row],[Категорія будівлі]])</f>
        <v/>
      </c>
      <c r="D86" s="128" t="str">
        <f>IF(Таблица1[[#This Row],[Джерело теплозабезпечення]]="","",Таблица1[[#This Row],[Джерело теплозабезпечення]])</f>
        <v/>
      </c>
      <c r="E86" s="21"/>
      <c r="F8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6" s="128" t="str">
        <f>IF(Таблица2021[[#This Row],[Джерело теплозабезпечення №2]]="","",Таблица2021[[#This Row],[Джерело теплозабезпечення №2]])</f>
        <v/>
      </c>
      <c r="I86" s="21"/>
      <c r="J8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6" s="128" t="str">
        <f>IF(Таблица2021[[#This Row],[Джерело теплозабезпечення №3]]="","",Таблица2021[[#This Row],[Джерело теплозабезпечення №3]])</f>
        <v/>
      </c>
      <c r="M86" s="21"/>
      <c r="N8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6" s="27"/>
      <c r="S8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6" s="72"/>
      <c r="U8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6" s="29"/>
      <c r="W8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7" spans="1:23">
      <c r="A87" s="126">
        <v>84</v>
      </c>
      <c r="B87" s="127" t="str">
        <f>IF(Таблица1[[#This Row],[Коротка назва будівлі]]="","",Таблица1[[#This Row],[Коротка назва будівлі]])</f>
        <v/>
      </c>
      <c r="C87" s="127" t="str">
        <f>IF(Таблица1[[#This Row],[Категорія будівлі]]="","",Таблица1[[#This Row],[Категорія будівлі]])</f>
        <v/>
      </c>
      <c r="D87" s="128" t="str">
        <f>IF(Таблица1[[#This Row],[Джерело теплозабезпечення]]="","",Таблица1[[#This Row],[Джерело теплозабезпечення]])</f>
        <v/>
      </c>
      <c r="E87" s="21"/>
      <c r="F8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7" s="128" t="str">
        <f>IF(Таблица2021[[#This Row],[Джерело теплозабезпечення №2]]="","",Таблица2021[[#This Row],[Джерело теплозабезпечення №2]])</f>
        <v/>
      </c>
      <c r="I87" s="21"/>
      <c r="J8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7" s="128" t="str">
        <f>IF(Таблица2021[[#This Row],[Джерело теплозабезпечення №3]]="","",Таблица2021[[#This Row],[Джерело теплозабезпечення №3]])</f>
        <v/>
      </c>
      <c r="M87" s="21"/>
      <c r="N8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7" s="27"/>
      <c r="S8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7" s="72"/>
      <c r="U8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7" s="29"/>
      <c r="W8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8" spans="1:23">
      <c r="A88" s="126">
        <v>85</v>
      </c>
      <c r="B88" s="127" t="str">
        <f>IF(Таблица1[[#This Row],[Коротка назва будівлі]]="","",Таблица1[[#This Row],[Коротка назва будівлі]])</f>
        <v/>
      </c>
      <c r="C88" s="127" t="str">
        <f>IF(Таблица1[[#This Row],[Категорія будівлі]]="","",Таблица1[[#This Row],[Категорія будівлі]])</f>
        <v/>
      </c>
      <c r="D88" s="128" t="str">
        <f>IF(Таблица1[[#This Row],[Джерело теплозабезпечення]]="","",Таблица1[[#This Row],[Джерело теплозабезпечення]])</f>
        <v/>
      </c>
      <c r="E88" s="21"/>
      <c r="F8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8" s="128" t="str">
        <f>IF(Таблица2021[[#This Row],[Джерело теплозабезпечення №2]]="","",Таблица2021[[#This Row],[Джерело теплозабезпечення №2]])</f>
        <v/>
      </c>
      <c r="I88" s="21"/>
      <c r="J8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8" s="128" t="str">
        <f>IF(Таблица2021[[#This Row],[Джерело теплозабезпечення №3]]="","",Таблица2021[[#This Row],[Джерело теплозабезпечення №3]])</f>
        <v/>
      </c>
      <c r="M88" s="21"/>
      <c r="N8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8" s="27"/>
      <c r="S8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8" s="72"/>
      <c r="U8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8" s="29"/>
      <c r="W8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89" spans="1:23">
      <c r="A89" s="126">
        <v>86</v>
      </c>
      <c r="B89" s="127" t="str">
        <f>IF(Таблица1[[#This Row],[Коротка назва будівлі]]="","",Таблица1[[#This Row],[Коротка назва будівлі]])</f>
        <v/>
      </c>
      <c r="C89" s="127" t="str">
        <f>IF(Таблица1[[#This Row],[Категорія будівлі]]="","",Таблица1[[#This Row],[Категорія будівлі]])</f>
        <v/>
      </c>
      <c r="D89" s="128" t="str">
        <f>IF(Таблица1[[#This Row],[Джерело теплозабезпечення]]="","",Таблица1[[#This Row],[Джерело теплозабезпечення]])</f>
        <v/>
      </c>
      <c r="E89" s="21"/>
      <c r="F8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8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89" s="128" t="str">
        <f>IF(Таблица2021[[#This Row],[Джерело теплозабезпечення №2]]="","",Таблица2021[[#This Row],[Джерело теплозабезпечення №2]])</f>
        <v/>
      </c>
      <c r="I89" s="21"/>
      <c r="J8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8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89" s="128" t="str">
        <f>IF(Таблица2021[[#This Row],[Джерело теплозабезпечення №3]]="","",Таблица2021[[#This Row],[Джерело теплозабезпечення №3]])</f>
        <v/>
      </c>
      <c r="M89" s="21"/>
      <c r="N8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8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8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8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89" s="27"/>
      <c r="S8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89" s="72"/>
      <c r="U8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89" s="29"/>
      <c r="W8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0" spans="1:23">
      <c r="A90" s="126">
        <v>87</v>
      </c>
      <c r="B90" s="127" t="str">
        <f>IF(Таблица1[[#This Row],[Коротка назва будівлі]]="","",Таблица1[[#This Row],[Коротка назва будівлі]])</f>
        <v/>
      </c>
      <c r="C90" s="127" t="str">
        <f>IF(Таблица1[[#This Row],[Категорія будівлі]]="","",Таблица1[[#This Row],[Категорія будівлі]])</f>
        <v/>
      </c>
      <c r="D90" s="128" t="str">
        <f>IF(Таблица1[[#This Row],[Джерело теплозабезпечення]]="","",Таблица1[[#This Row],[Джерело теплозабезпечення]])</f>
        <v/>
      </c>
      <c r="E90" s="21"/>
      <c r="F9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0" s="128" t="str">
        <f>IF(Таблица2021[[#This Row],[Джерело теплозабезпечення №2]]="","",Таблица2021[[#This Row],[Джерело теплозабезпечення №2]])</f>
        <v/>
      </c>
      <c r="I90" s="21"/>
      <c r="J9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0" s="128" t="str">
        <f>IF(Таблица2021[[#This Row],[Джерело теплозабезпечення №3]]="","",Таблица2021[[#This Row],[Джерело теплозабезпечення №3]])</f>
        <v/>
      </c>
      <c r="M90" s="21"/>
      <c r="N9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0" s="27"/>
      <c r="S9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0" s="72"/>
      <c r="U9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0" s="29"/>
      <c r="W9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1" spans="1:23">
      <c r="A91" s="126">
        <v>88</v>
      </c>
      <c r="B91" s="127" t="str">
        <f>IF(Таблица1[[#This Row],[Коротка назва будівлі]]="","",Таблица1[[#This Row],[Коротка назва будівлі]])</f>
        <v/>
      </c>
      <c r="C91" s="127" t="str">
        <f>IF(Таблица1[[#This Row],[Категорія будівлі]]="","",Таблица1[[#This Row],[Категорія будівлі]])</f>
        <v/>
      </c>
      <c r="D91" s="128" t="str">
        <f>IF(Таблица1[[#This Row],[Джерело теплозабезпечення]]="","",Таблица1[[#This Row],[Джерело теплозабезпечення]])</f>
        <v/>
      </c>
      <c r="E91" s="21"/>
      <c r="F9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1" s="128" t="str">
        <f>IF(Таблица2021[[#This Row],[Джерело теплозабезпечення №2]]="","",Таблица2021[[#This Row],[Джерело теплозабезпечення №2]])</f>
        <v/>
      </c>
      <c r="I91" s="21"/>
      <c r="J9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1" s="128" t="str">
        <f>IF(Таблица2021[[#This Row],[Джерело теплозабезпечення №3]]="","",Таблица2021[[#This Row],[Джерело теплозабезпечення №3]])</f>
        <v/>
      </c>
      <c r="M91" s="21"/>
      <c r="N9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1" s="27"/>
      <c r="S9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1" s="72"/>
      <c r="U9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1" s="29"/>
      <c r="W9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2" spans="1:23">
      <c r="A92" s="126">
        <v>89</v>
      </c>
      <c r="B92" s="127" t="str">
        <f>IF(Таблица1[[#This Row],[Коротка назва будівлі]]="","",Таблица1[[#This Row],[Коротка назва будівлі]])</f>
        <v/>
      </c>
      <c r="C92" s="127" t="str">
        <f>IF(Таблица1[[#This Row],[Категорія будівлі]]="","",Таблица1[[#This Row],[Категорія будівлі]])</f>
        <v/>
      </c>
      <c r="D92" s="128" t="str">
        <f>IF(Таблица1[[#This Row],[Джерело теплозабезпечення]]="","",Таблица1[[#This Row],[Джерело теплозабезпечення]])</f>
        <v/>
      </c>
      <c r="E92" s="21"/>
      <c r="F9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2" s="128" t="str">
        <f>IF(Таблица2021[[#This Row],[Джерело теплозабезпечення №2]]="","",Таблица2021[[#This Row],[Джерело теплозабезпечення №2]])</f>
        <v/>
      </c>
      <c r="I92" s="21"/>
      <c r="J9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2" s="128" t="str">
        <f>IF(Таблица2021[[#This Row],[Джерело теплозабезпечення №3]]="","",Таблица2021[[#This Row],[Джерело теплозабезпечення №3]])</f>
        <v/>
      </c>
      <c r="M92" s="21"/>
      <c r="N9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2" s="27"/>
      <c r="S9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2" s="72"/>
      <c r="U9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2" s="29"/>
      <c r="W9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3" spans="1:23">
      <c r="A93" s="126">
        <v>90</v>
      </c>
      <c r="B93" s="127" t="str">
        <f>IF(Таблица1[[#This Row],[Коротка назва будівлі]]="","",Таблица1[[#This Row],[Коротка назва будівлі]])</f>
        <v/>
      </c>
      <c r="C93" s="127" t="str">
        <f>IF(Таблица1[[#This Row],[Категорія будівлі]]="","",Таблица1[[#This Row],[Категорія будівлі]])</f>
        <v/>
      </c>
      <c r="D93" s="128" t="str">
        <f>IF(Таблица1[[#This Row],[Джерело теплозабезпечення]]="","",Таблица1[[#This Row],[Джерело теплозабезпечення]])</f>
        <v/>
      </c>
      <c r="E93" s="21"/>
      <c r="F9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3" s="128" t="str">
        <f>IF(Таблица2021[[#This Row],[Джерело теплозабезпечення №2]]="","",Таблица2021[[#This Row],[Джерело теплозабезпечення №2]])</f>
        <v/>
      </c>
      <c r="I93" s="21"/>
      <c r="J9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3" s="128" t="str">
        <f>IF(Таблица2021[[#This Row],[Джерело теплозабезпечення №3]]="","",Таблица2021[[#This Row],[Джерело теплозабезпечення №3]])</f>
        <v/>
      </c>
      <c r="M93" s="21"/>
      <c r="N9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3" s="27"/>
      <c r="S9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3" s="72"/>
      <c r="U9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3" s="29"/>
      <c r="W9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4" spans="1:23">
      <c r="A94" s="126">
        <v>91</v>
      </c>
      <c r="B94" s="127" t="str">
        <f>IF(Таблица1[[#This Row],[Коротка назва будівлі]]="","",Таблица1[[#This Row],[Коротка назва будівлі]])</f>
        <v/>
      </c>
      <c r="C94" s="127" t="str">
        <f>IF(Таблица1[[#This Row],[Категорія будівлі]]="","",Таблица1[[#This Row],[Категорія будівлі]])</f>
        <v/>
      </c>
      <c r="D94" s="128" t="str">
        <f>IF(Таблица1[[#This Row],[Джерело теплозабезпечення]]="","",Таблица1[[#This Row],[Джерело теплозабезпечення]])</f>
        <v/>
      </c>
      <c r="E94" s="21"/>
      <c r="F9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4" s="128" t="str">
        <f>IF(Таблица2021[[#This Row],[Джерело теплозабезпечення №2]]="","",Таблица2021[[#This Row],[Джерело теплозабезпечення №2]])</f>
        <v/>
      </c>
      <c r="I94" s="21"/>
      <c r="J9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4" s="128" t="str">
        <f>IF(Таблица2021[[#This Row],[Джерело теплозабезпечення №3]]="","",Таблица2021[[#This Row],[Джерело теплозабезпечення №3]])</f>
        <v/>
      </c>
      <c r="M94" s="21"/>
      <c r="N9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4" s="27"/>
      <c r="S9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4" s="72"/>
      <c r="U9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4" s="29"/>
      <c r="W9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5" spans="1:23">
      <c r="A95" s="126">
        <v>92</v>
      </c>
      <c r="B95" s="127" t="str">
        <f>IF(Таблица1[[#This Row],[Коротка назва будівлі]]="","",Таблица1[[#This Row],[Коротка назва будівлі]])</f>
        <v/>
      </c>
      <c r="C95" s="127" t="str">
        <f>IF(Таблица1[[#This Row],[Категорія будівлі]]="","",Таблица1[[#This Row],[Категорія будівлі]])</f>
        <v/>
      </c>
      <c r="D95" s="128" t="str">
        <f>IF(Таблица1[[#This Row],[Джерело теплозабезпечення]]="","",Таблица1[[#This Row],[Джерело теплозабезпечення]])</f>
        <v/>
      </c>
      <c r="E95" s="21"/>
      <c r="F9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5" s="128" t="str">
        <f>IF(Таблица2021[[#This Row],[Джерело теплозабезпечення №2]]="","",Таблица2021[[#This Row],[Джерело теплозабезпечення №2]])</f>
        <v/>
      </c>
      <c r="I95" s="21"/>
      <c r="J9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5" s="128" t="str">
        <f>IF(Таблица2021[[#This Row],[Джерело теплозабезпечення №3]]="","",Таблица2021[[#This Row],[Джерело теплозабезпечення №3]])</f>
        <v/>
      </c>
      <c r="M95" s="21"/>
      <c r="N9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5" s="27"/>
      <c r="S9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5" s="72"/>
      <c r="U9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5" s="29"/>
      <c r="W9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6" spans="1:23">
      <c r="A96" s="126">
        <v>93</v>
      </c>
      <c r="B96" s="127" t="str">
        <f>IF(Таблица1[[#This Row],[Коротка назва будівлі]]="","",Таблица1[[#This Row],[Коротка назва будівлі]])</f>
        <v/>
      </c>
      <c r="C96" s="127" t="str">
        <f>IF(Таблица1[[#This Row],[Категорія будівлі]]="","",Таблица1[[#This Row],[Категорія будівлі]])</f>
        <v/>
      </c>
      <c r="D96" s="128" t="str">
        <f>IF(Таблица1[[#This Row],[Джерело теплозабезпечення]]="","",Таблица1[[#This Row],[Джерело теплозабезпечення]])</f>
        <v/>
      </c>
      <c r="E96" s="21"/>
      <c r="F9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6" s="128" t="str">
        <f>IF(Таблица2021[[#This Row],[Джерело теплозабезпечення №2]]="","",Таблица2021[[#This Row],[Джерело теплозабезпечення №2]])</f>
        <v/>
      </c>
      <c r="I96" s="21"/>
      <c r="J9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6" s="128" t="str">
        <f>IF(Таблица2021[[#This Row],[Джерело теплозабезпечення №3]]="","",Таблица2021[[#This Row],[Джерело теплозабезпечення №3]])</f>
        <v/>
      </c>
      <c r="M96" s="21"/>
      <c r="N9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6" s="27"/>
      <c r="S9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6" s="72"/>
      <c r="U9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6" s="29"/>
      <c r="W9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7" spans="1:23">
      <c r="A97" s="126">
        <v>94</v>
      </c>
      <c r="B97" s="127" t="str">
        <f>IF(Таблица1[[#This Row],[Коротка назва будівлі]]="","",Таблица1[[#This Row],[Коротка назва будівлі]])</f>
        <v/>
      </c>
      <c r="C97" s="127" t="str">
        <f>IF(Таблица1[[#This Row],[Категорія будівлі]]="","",Таблица1[[#This Row],[Категорія будівлі]])</f>
        <v/>
      </c>
      <c r="D97" s="128" t="str">
        <f>IF(Таблица1[[#This Row],[Джерело теплозабезпечення]]="","",Таблица1[[#This Row],[Джерело теплозабезпечення]])</f>
        <v/>
      </c>
      <c r="E97" s="21"/>
      <c r="F9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7" s="128" t="str">
        <f>IF(Таблица2021[[#This Row],[Джерело теплозабезпечення №2]]="","",Таблица2021[[#This Row],[Джерело теплозабезпечення №2]])</f>
        <v/>
      </c>
      <c r="I97" s="21"/>
      <c r="J9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7" s="128" t="str">
        <f>IF(Таблица2021[[#This Row],[Джерело теплозабезпечення №3]]="","",Таблица2021[[#This Row],[Джерело теплозабезпечення №3]])</f>
        <v/>
      </c>
      <c r="M97" s="21"/>
      <c r="N9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7" s="27"/>
      <c r="S9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7" s="72"/>
      <c r="U9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7" s="29"/>
      <c r="W9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8" spans="1:23">
      <c r="A98" s="126">
        <v>95</v>
      </c>
      <c r="B98" s="127" t="str">
        <f>IF(Таблица1[[#This Row],[Коротка назва будівлі]]="","",Таблица1[[#This Row],[Коротка назва будівлі]])</f>
        <v/>
      </c>
      <c r="C98" s="127" t="str">
        <f>IF(Таблица1[[#This Row],[Категорія будівлі]]="","",Таблица1[[#This Row],[Категорія будівлі]])</f>
        <v/>
      </c>
      <c r="D98" s="128" t="str">
        <f>IF(Таблица1[[#This Row],[Джерело теплозабезпечення]]="","",Таблица1[[#This Row],[Джерело теплозабезпечення]])</f>
        <v/>
      </c>
      <c r="E98" s="21"/>
      <c r="F9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8" s="128" t="str">
        <f>IF(Таблица2021[[#This Row],[Джерело теплозабезпечення №2]]="","",Таблица2021[[#This Row],[Джерело теплозабезпечення №2]])</f>
        <v/>
      </c>
      <c r="I98" s="21"/>
      <c r="J9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8" s="128" t="str">
        <f>IF(Таблица2021[[#This Row],[Джерело теплозабезпечення №3]]="","",Таблица2021[[#This Row],[Джерело теплозабезпечення №3]])</f>
        <v/>
      </c>
      <c r="M98" s="21"/>
      <c r="N9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8" s="27"/>
      <c r="S9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8" s="72"/>
      <c r="U9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8" s="29"/>
      <c r="W9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99" spans="1:23">
      <c r="A99" s="126">
        <v>96</v>
      </c>
      <c r="B99" s="127" t="str">
        <f>IF(Таблица1[[#This Row],[Коротка назва будівлі]]="","",Таблица1[[#This Row],[Коротка назва будівлі]])</f>
        <v/>
      </c>
      <c r="C99" s="127" t="str">
        <f>IF(Таблица1[[#This Row],[Категорія будівлі]]="","",Таблица1[[#This Row],[Категорія будівлі]])</f>
        <v/>
      </c>
      <c r="D99" s="128" t="str">
        <f>IF(Таблица1[[#This Row],[Джерело теплозабезпечення]]="","",Таблица1[[#This Row],[Джерело теплозабезпечення]])</f>
        <v/>
      </c>
      <c r="E99" s="21"/>
      <c r="F9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9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99" s="128" t="str">
        <f>IF(Таблица2021[[#This Row],[Джерело теплозабезпечення №2]]="","",Таблица2021[[#This Row],[Джерело теплозабезпечення №2]])</f>
        <v/>
      </c>
      <c r="I99" s="21"/>
      <c r="J9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9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99" s="128" t="str">
        <f>IF(Таблица2021[[#This Row],[Джерело теплозабезпечення №3]]="","",Таблица2021[[#This Row],[Джерело теплозабезпечення №3]])</f>
        <v/>
      </c>
      <c r="M99" s="21"/>
      <c r="N9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9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9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9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99" s="27"/>
      <c r="S9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99" s="72"/>
      <c r="U9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99" s="29"/>
      <c r="W9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0" spans="1:23">
      <c r="A100" s="126">
        <v>97</v>
      </c>
      <c r="B100" s="127" t="str">
        <f>IF(Таблица1[[#This Row],[Коротка назва будівлі]]="","",Таблица1[[#This Row],[Коротка назва будівлі]])</f>
        <v/>
      </c>
      <c r="C100" s="127" t="str">
        <f>IF(Таблица1[[#This Row],[Категорія будівлі]]="","",Таблица1[[#This Row],[Категорія будівлі]])</f>
        <v/>
      </c>
      <c r="D100" s="128" t="str">
        <f>IF(Таблица1[[#This Row],[Джерело теплозабезпечення]]="","",Таблица1[[#This Row],[Джерело теплозабезпечення]])</f>
        <v/>
      </c>
      <c r="E100" s="21"/>
      <c r="F10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0" s="128" t="str">
        <f>IF(Таблица2021[[#This Row],[Джерело теплозабезпечення №2]]="","",Таблица2021[[#This Row],[Джерело теплозабезпечення №2]])</f>
        <v/>
      </c>
      <c r="I100" s="21"/>
      <c r="J10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0" s="128" t="str">
        <f>IF(Таблица2021[[#This Row],[Джерело теплозабезпечення №3]]="","",Таблица2021[[#This Row],[Джерело теплозабезпечення №3]])</f>
        <v/>
      </c>
      <c r="M100" s="21"/>
      <c r="N10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0" s="27"/>
      <c r="S10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0" s="72"/>
      <c r="U10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0" s="29"/>
      <c r="W10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1" spans="1:23">
      <c r="A101" s="126">
        <v>98</v>
      </c>
      <c r="B101" s="127" t="str">
        <f>IF(Таблица1[[#This Row],[Коротка назва будівлі]]="","",Таблица1[[#This Row],[Коротка назва будівлі]])</f>
        <v/>
      </c>
      <c r="C101" s="127" t="str">
        <f>IF(Таблица1[[#This Row],[Категорія будівлі]]="","",Таблица1[[#This Row],[Категорія будівлі]])</f>
        <v/>
      </c>
      <c r="D101" s="128" t="str">
        <f>IF(Таблица1[[#This Row],[Джерело теплозабезпечення]]="","",Таблица1[[#This Row],[Джерело теплозабезпечення]])</f>
        <v/>
      </c>
      <c r="E101" s="21"/>
      <c r="F10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1" s="128" t="str">
        <f>IF(Таблица2021[[#This Row],[Джерело теплозабезпечення №2]]="","",Таблица2021[[#This Row],[Джерело теплозабезпечення №2]])</f>
        <v/>
      </c>
      <c r="I101" s="21"/>
      <c r="J10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1" s="128" t="str">
        <f>IF(Таблица2021[[#This Row],[Джерело теплозабезпечення №3]]="","",Таблица2021[[#This Row],[Джерело теплозабезпечення №3]])</f>
        <v/>
      </c>
      <c r="M101" s="21"/>
      <c r="N10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1" s="27"/>
      <c r="S10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1" s="72"/>
      <c r="U10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1" s="29"/>
      <c r="W10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2" spans="1:23">
      <c r="A102" s="126">
        <v>99</v>
      </c>
      <c r="B102" s="127" t="str">
        <f>IF(Таблица1[[#This Row],[Коротка назва будівлі]]="","",Таблица1[[#This Row],[Коротка назва будівлі]])</f>
        <v/>
      </c>
      <c r="C102" s="127" t="str">
        <f>IF(Таблица1[[#This Row],[Категорія будівлі]]="","",Таблица1[[#This Row],[Категорія будівлі]])</f>
        <v/>
      </c>
      <c r="D102" s="128" t="str">
        <f>IF(Таблица1[[#This Row],[Джерело теплозабезпечення]]="","",Таблица1[[#This Row],[Джерело теплозабезпечення]])</f>
        <v/>
      </c>
      <c r="E102" s="21"/>
      <c r="F10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2" s="128" t="str">
        <f>IF(Таблица2021[[#This Row],[Джерело теплозабезпечення №2]]="","",Таблица2021[[#This Row],[Джерело теплозабезпечення №2]])</f>
        <v/>
      </c>
      <c r="I102" s="21"/>
      <c r="J10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2" s="128" t="str">
        <f>IF(Таблица2021[[#This Row],[Джерело теплозабезпечення №3]]="","",Таблица2021[[#This Row],[Джерело теплозабезпечення №3]])</f>
        <v/>
      </c>
      <c r="M102" s="21"/>
      <c r="N10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2" s="27"/>
      <c r="S10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2" s="72"/>
      <c r="U10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2" s="29"/>
      <c r="W10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3" spans="1:23">
      <c r="A103" s="126">
        <v>100</v>
      </c>
      <c r="B103" s="127" t="str">
        <f>IF(Таблица1[[#This Row],[Коротка назва будівлі]]="","",Таблица1[[#This Row],[Коротка назва будівлі]])</f>
        <v/>
      </c>
      <c r="C103" s="127" t="str">
        <f>IF(Таблица1[[#This Row],[Категорія будівлі]]="","",Таблица1[[#This Row],[Категорія будівлі]])</f>
        <v/>
      </c>
      <c r="D103" s="128" t="str">
        <f>IF(Таблица1[[#This Row],[Джерело теплозабезпечення]]="","",Таблица1[[#This Row],[Джерело теплозабезпечення]])</f>
        <v/>
      </c>
      <c r="E103" s="21"/>
      <c r="F10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3" s="128" t="str">
        <f>IF(Таблица2021[[#This Row],[Джерело теплозабезпечення №2]]="","",Таблица2021[[#This Row],[Джерело теплозабезпечення №2]])</f>
        <v/>
      </c>
      <c r="I103" s="21"/>
      <c r="J10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3" s="128" t="str">
        <f>IF(Таблица2021[[#This Row],[Джерело теплозабезпечення №3]]="","",Таблица2021[[#This Row],[Джерело теплозабезпечення №3]])</f>
        <v/>
      </c>
      <c r="M103" s="21"/>
      <c r="N10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3" s="27"/>
      <c r="S10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3" s="72"/>
      <c r="U10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3" s="29"/>
      <c r="W10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4" spans="1:23">
      <c r="A104" s="126">
        <v>101</v>
      </c>
      <c r="B104" s="127" t="str">
        <f>IF(Таблица1[[#This Row],[Коротка назва будівлі]]="","",Таблица1[[#This Row],[Коротка назва будівлі]])</f>
        <v/>
      </c>
      <c r="C104" s="127" t="str">
        <f>IF(Таблица1[[#This Row],[Категорія будівлі]]="","",Таблица1[[#This Row],[Категорія будівлі]])</f>
        <v/>
      </c>
      <c r="D104" s="128" t="str">
        <f>IF(Таблица1[[#This Row],[Джерело теплозабезпечення]]="","",Таблица1[[#This Row],[Джерело теплозабезпечення]])</f>
        <v/>
      </c>
      <c r="E104" s="21"/>
      <c r="F10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4" s="128" t="str">
        <f>IF(Таблица2021[[#This Row],[Джерело теплозабезпечення №2]]="","",Таблица2021[[#This Row],[Джерело теплозабезпечення №2]])</f>
        <v/>
      </c>
      <c r="I104" s="21"/>
      <c r="J10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4" s="128" t="str">
        <f>IF(Таблица2021[[#This Row],[Джерело теплозабезпечення №3]]="","",Таблица2021[[#This Row],[Джерело теплозабезпечення №3]])</f>
        <v/>
      </c>
      <c r="M104" s="21"/>
      <c r="N10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4" s="27"/>
      <c r="S10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4" s="72"/>
      <c r="U10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4" s="29"/>
      <c r="W10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5" spans="1:23">
      <c r="A105" s="126">
        <v>102</v>
      </c>
      <c r="B105" s="127" t="str">
        <f>IF(Таблица1[[#This Row],[Коротка назва будівлі]]="","",Таблица1[[#This Row],[Коротка назва будівлі]])</f>
        <v/>
      </c>
      <c r="C105" s="127" t="str">
        <f>IF(Таблица1[[#This Row],[Категорія будівлі]]="","",Таблица1[[#This Row],[Категорія будівлі]])</f>
        <v/>
      </c>
      <c r="D105" s="128" t="str">
        <f>IF(Таблица1[[#This Row],[Джерело теплозабезпечення]]="","",Таблица1[[#This Row],[Джерело теплозабезпечення]])</f>
        <v/>
      </c>
      <c r="E105" s="21"/>
      <c r="F10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5" s="128" t="str">
        <f>IF(Таблица2021[[#This Row],[Джерело теплозабезпечення №2]]="","",Таблица2021[[#This Row],[Джерело теплозабезпечення №2]])</f>
        <v/>
      </c>
      <c r="I105" s="21"/>
      <c r="J10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5" s="128" t="str">
        <f>IF(Таблица2021[[#This Row],[Джерело теплозабезпечення №3]]="","",Таблица2021[[#This Row],[Джерело теплозабезпечення №3]])</f>
        <v/>
      </c>
      <c r="M105" s="21"/>
      <c r="N10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5" s="27"/>
      <c r="S10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5" s="72"/>
      <c r="U10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5" s="29"/>
      <c r="W10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6" spans="1:23">
      <c r="A106" s="126">
        <v>103</v>
      </c>
      <c r="B106" s="127" t="str">
        <f>IF(Таблица1[[#This Row],[Коротка назва будівлі]]="","",Таблица1[[#This Row],[Коротка назва будівлі]])</f>
        <v/>
      </c>
      <c r="C106" s="127" t="str">
        <f>IF(Таблица1[[#This Row],[Категорія будівлі]]="","",Таблица1[[#This Row],[Категорія будівлі]])</f>
        <v/>
      </c>
      <c r="D106" s="128" t="str">
        <f>IF(Таблица1[[#This Row],[Джерело теплозабезпечення]]="","",Таблица1[[#This Row],[Джерело теплозабезпечення]])</f>
        <v/>
      </c>
      <c r="E106" s="21"/>
      <c r="F10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6" s="128" t="str">
        <f>IF(Таблица2021[[#This Row],[Джерело теплозабезпечення №2]]="","",Таблица2021[[#This Row],[Джерело теплозабезпечення №2]])</f>
        <v/>
      </c>
      <c r="I106" s="21"/>
      <c r="J10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6" s="128" t="str">
        <f>IF(Таблица2021[[#This Row],[Джерело теплозабезпечення №3]]="","",Таблица2021[[#This Row],[Джерело теплозабезпечення №3]])</f>
        <v/>
      </c>
      <c r="M106" s="21"/>
      <c r="N10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6" s="27"/>
      <c r="S10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6" s="72"/>
      <c r="U10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6" s="29"/>
      <c r="W10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7" spans="1:23">
      <c r="A107" s="126">
        <v>104</v>
      </c>
      <c r="B107" s="127" t="str">
        <f>IF(Таблица1[[#This Row],[Коротка назва будівлі]]="","",Таблица1[[#This Row],[Коротка назва будівлі]])</f>
        <v/>
      </c>
      <c r="C107" s="127" t="str">
        <f>IF(Таблица1[[#This Row],[Категорія будівлі]]="","",Таблица1[[#This Row],[Категорія будівлі]])</f>
        <v/>
      </c>
      <c r="D107" s="128" t="str">
        <f>IF(Таблица1[[#This Row],[Джерело теплозабезпечення]]="","",Таблица1[[#This Row],[Джерело теплозабезпечення]])</f>
        <v/>
      </c>
      <c r="E107" s="21"/>
      <c r="F10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7" s="128" t="str">
        <f>IF(Таблица2021[[#This Row],[Джерело теплозабезпечення №2]]="","",Таблица2021[[#This Row],[Джерело теплозабезпечення №2]])</f>
        <v/>
      </c>
      <c r="I107" s="21"/>
      <c r="J10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7" s="128" t="str">
        <f>IF(Таблица2021[[#This Row],[Джерело теплозабезпечення №3]]="","",Таблица2021[[#This Row],[Джерело теплозабезпечення №3]])</f>
        <v/>
      </c>
      <c r="M107" s="21"/>
      <c r="N10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7" s="27"/>
      <c r="S10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7" s="72"/>
      <c r="U10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7" s="29"/>
      <c r="W10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8" spans="1:23">
      <c r="A108" s="126">
        <v>105</v>
      </c>
      <c r="B108" s="127" t="str">
        <f>IF(Таблица1[[#This Row],[Коротка назва будівлі]]="","",Таблица1[[#This Row],[Коротка назва будівлі]])</f>
        <v/>
      </c>
      <c r="C108" s="127" t="str">
        <f>IF(Таблица1[[#This Row],[Категорія будівлі]]="","",Таблица1[[#This Row],[Категорія будівлі]])</f>
        <v/>
      </c>
      <c r="D108" s="128" t="str">
        <f>IF(Таблица1[[#This Row],[Джерело теплозабезпечення]]="","",Таблица1[[#This Row],[Джерело теплозабезпечення]])</f>
        <v/>
      </c>
      <c r="E108" s="21"/>
      <c r="F10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8" s="128" t="str">
        <f>IF(Таблица2021[[#This Row],[Джерело теплозабезпечення №2]]="","",Таблица2021[[#This Row],[Джерело теплозабезпечення №2]])</f>
        <v/>
      </c>
      <c r="I108" s="21"/>
      <c r="J10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8" s="128" t="str">
        <f>IF(Таблица2021[[#This Row],[Джерело теплозабезпечення №3]]="","",Таблица2021[[#This Row],[Джерело теплозабезпечення №3]])</f>
        <v/>
      </c>
      <c r="M108" s="21"/>
      <c r="N10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8" s="27"/>
      <c r="S10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8" s="72"/>
      <c r="U10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8" s="29"/>
      <c r="W10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09" spans="1:23">
      <c r="A109" s="126">
        <v>106</v>
      </c>
      <c r="B109" s="127" t="str">
        <f>IF(Таблица1[[#This Row],[Коротка назва будівлі]]="","",Таблица1[[#This Row],[Коротка назва будівлі]])</f>
        <v/>
      </c>
      <c r="C109" s="127" t="str">
        <f>IF(Таблица1[[#This Row],[Категорія будівлі]]="","",Таблица1[[#This Row],[Категорія будівлі]])</f>
        <v/>
      </c>
      <c r="D109" s="128" t="str">
        <f>IF(Таблица1[[#This Row],[Джерело теплозабезпечення]]="","",Таблица1[[#This Row],[Джерело теплозабезпечення]])</f>
        <v/>
      </c>
      <c r="E109" s="21"/>
      <c r="F10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0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09" s="128" t="str">
        <f>IF(Таблица2021[[#This Row],[Джерело теплозабезпечення №2]]="","",Таблица2021[[#This Row],[Джерело теплозабезпечення №2]])</f>
        <v/>
      </c>
      <c r="I109" s="21"/>
      <c r="J10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0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09" s="128" t="str">
        <f>IF(Таблица2021[[#This Row],[Джерело теплозабезпечення №3]]="","",Таблица2021[[#This Row],[Джерело теплозабезпечення №3]])</f>
        <v/>
      </c>
      <c r="M109" s="21"/>
      <c r="N10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0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0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0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09" s="27"/>
      <c r="S10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09" s="72"/>
      <c r="U10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09" s="29"/>
      <c r="W10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0" spans="1:23">
      <c r="A110" s="126">
        <v>107</v>
      </c>
      <c r="B110" s="127" t="str">
        <f>IF(Таблица1[[#This Row],[Коротка назва будівлі]]="","",Таблица1[[#This Row],[Коротка назва будівлі]])</f>
        <v/>
      </c>
      <c r="C110" s="127" t="str">
        <f>IF(Таблица1[[#This Row],[Категорія будівлі]]="","",Таблица1[[#This Row],[Категорія будівлі]])</f>
        <v/>
      </c>
      <c r="D110" s="128" t="str">
        <f>IF(Таблица1[[#This Row],[Джерело теплозабезпечення]]="","",Таблица1[[#This Row],[Джерело теплозабезпечення]])</f>
        <v/>
      </c>
      <c r="E110" s="21"/>
      <c r="F11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0" s="128" t="str">
        <f>IF(Таблица2021[[#This Row],[Джерело теплозабезпечення №2]]="","",Таблица2021[[#This Row],[Джерело теплозабезпечення №2]])</f>
        <v/>
      </c>
      <c r="I110" s="21"/>
      <c r="J11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0" s="128" t="str">
        <f>IF(Таблица2021[[#This Row],[Джерело теплозабезпечення №3]]="","",Таблица2021[[#This Row],[Джерело теплозабезпечення №3]])</f>
        <v/>
      </c>
      <c r="M110" s="21"/>
      <c r="N11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0" s="27"/>
      <c r="S11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0" s="72"/>
      <c r="U11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0" s="29"/>
      <c r="W11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1" spans="1:23">
      <c r="A111" s="126">
        <v>108</v>
      </c>
      <c r="B111" s="127" t="str">
        <f>IF(Таблица1[[#This Row],[Коротка назва будівлі]]="","",Таблица1[[#This Row],[Коротка назва будівлі]])</f>
        <v/>
      </c>
      <c r="C111" s="127" t="str">
        <f>IF(Таблица1[[#This Row],[Категорія будівлі]]="","",Таблица1[[#This Row],[Категорія будівлі]])</f>
        <v/>
      </c>
      <c r="D111" s="128" t="str">
        <f>IF(Таблица1[[#This Row],[Джерело теплозабезпечення]]="","",Таблица1[[#This Row],[Джерело теплозабезпечення]])</f>
        <v/>
      </c>
      <c r="E111" s="21"/>
      <c r="F11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1" s="128" t="str">
        <f>IF(Таблица2021[[#This Row],[Джерело теплозабезпечення №2]]="","",Таблица2021[[#This Row],[Джерело теплозабезпечення №2]])</f>
        <v/>
      </c>
      <c r="I111" s="21"/>
      <c r="J11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1" s="128" t="str">
        <f>IF(Таблица2021[[#This Row],[Джерело теплозабезпечення №3]]="","",Таблица2021[[#This Row],[Джерело теплозабезпечення №3]])</f>
        <v/>
      </c>
      <c r="M111" s="21"/>
      <c r="N11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1" s="27"/>
      <c r="S11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1" s="72"/>
      <c r="U11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1" s="29"/>
      <c r="W11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2" spans="1:23">
      <c r="A112" s="126">
        <v>109</v>
      </c>
      <c r="B112" s="127" t="str">
        <f>IF(Таблица1[[#This Row],[Коротка назва будівлі]]="","",Таблица1[[#This Row],[Коротка назва будівлі]])</f>
        <v/>
      </c>
      <c r="C112" s="127" t="str">
        <f>IF(Таблица1[[#This Row],[Категорія будівлі]]="","",Таблица1[[#This Row],[Категорія будівлі]])</f>
        <v/>
      </c>
      <c r="D112" s="128" t="str">
        <f>IF(Таблица1[[#This Row],[Джерело теплозабезпечення]]="","",Таблица1[[#This Row],[Джерело теплозабезпечення]])</f>
        <v/>
      </c>
      <c r="E112" s="21"/>
      <c r="F11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2" s="128" t="str">
        <f>IF(Таблица2021[[#This Row],[Джерело теплозабезпечення №2]]="","",Таблица2021[[#This Row],[Джерело теплозабезпечення №2]])</f>
        <v/>
      </c>
      <c r="I112" s="21"/>
      <c r="J11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2" s="128" t="str">
        <f>IF(Таблица2021[[#This Row],[Джерело теплозабезпечення №3]]="","",Таблица2021[[#This Row],[Джерело теплозабезпечення №3]])</f>
        <v/>
      </c>
      <c r="M112" s="21"/>
      <c r="N11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2" s="27"/>
      <c r="S11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2" s="72"/>
      <c r="U11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2" s="29"/>
      <c r="W11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3" spans="1:23">
      <c r="A113" s="126">
        <v>110</v>
      </c>
      <c r="B113" s="127" t="str">
        <f>IF(Таблица1[[#This Row],[Коротка назва будівлі]]="","",Таблица1[[#This Row],[Коротка назва будівлі]])</f>
        <v/>
      </c>
      <c r="C113" s="127" t="str">
        <f>IF(Таблица1[[#This Row],[Категорія будівлі]]="","",Таблица1[[#This Row],[Категорія будівлі]])</f>
        <v/>
      </c>
      <c r="D113" s="128" t="str">
        <f>IF(Таблица1[[#This Row],[Джерело теплозабезпечення]]="","",Таблица1[[#This Row],[Джерело теплозабезпечення]])</f>
        <v/>
      </c>
      <c r="E113" s="21"/>
      <c r="F11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3" s="128" t="str">
        <f>IF(Таблица2021[[#This Row],[Джерело теплозабезпечення №2]]="","",Таблица2021[[#This Row],[Джерело теплозабезпечення №2]])</f>
        <v/>
      </c>
      <c r="I113" s="21"/>
      <c r="J11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3" s="128" t="str">
        <f>IF(Таблица2021[[#This Row],[Джерело теплозабезпечення №3]]="","",Таблица2021[[#This Row],[Джерело теплозабезпечення №3]])</f>
        <v/>
      </c>
      <c r="M113" s="21"/>
      <c r="N11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3" s="27"/>
      <c r="S11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3" s="72"/>
      <c r="U11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3" s="29"/>
      <c r="W11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4" spans="1:23">
      <c r="A114" s="126">
        <v>111</v>
      </c>
      <c r="B114" s="127" t="str">
        <f>IF(Таблица1[[#This Row],[Коротка назва будівлі]]="","",Таблица1[[#This Row],[Коротка назва будівлі]])</f>
        <v/>
      </c>
      <c r="C114" s="127" t="str">
        <f>IF(Таблица1[[#This Row],[Категорія будівлі]]="","",Таблица1[[#This Row],[Категорія будівлі]])</f>
        <v/>
      </c>
      <c r="D114" s="128" t="str">
        <f>IF(Таблица1[[#This Row],[Джерело теплозабезпечення]]="","",Таблица1[[#This Row],[Джерело теплозабезпечення]])</f>
        <v/>
      </c>
      <c r="E114" s="21"/>
      <c r="F11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4" s="128" t="str">
        <f>IF(Таблица2021[[#This Row],[Джерело теплозабезпечення №2]]="","",Таблица2021[[#This Row],[Джерело теплозабезпечення №2]])</f>
        <v/>
      </c>
      <c r="I114" s="21"/>
      <c r="J11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4" s="128" t="str">
        <f>IF(Таблица2021[[#This Row],[Джерело теплозабезпечення №3]]="","",Таблица2021[[#This Row],[Джерело теплозабезпечення №3]])</f>
        <v/>
      </c>
      <c r="M114" s="21"/>
      <c r="N11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4" s="27"/>
      <c r="S11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4" s="72"/>
      <c r="U11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4" s="29"/>
      <c r="W11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5" spans="1:23">
      <c r="A115" s="126">
        <v>112</v>
      </c>
      <c r="B115" s="127" t="str">
        <f>IF(Таблица1[[#This Row],[Коротка назва будівлі]]="","",Таблица1[[#This Row],[Коротка назва будівлі]])</f>
        <v/>
      </c>
      <c r="C115" s="127" t="str">
        <f>IF(Таблица1[[#This Row],[Категорія будівлі]]="","",Таблица1[[#This Row],[Категорія будівлі]])</f>
        <v/>
      </c>
      <c r="D115" s="128" t="str">
        <f>IF(Таблица1[[#This Row],[Джерело теплозабезпечення]]="","",Таблица1[[#This Row],[Джерело теплозабезпечення]])</f>
        <v/>
      </c>
      <c r="E115" s="21"/>
      <c r="F11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5" s="128" t="str">
        <f>IF(Таблица2021[[#This Row],[Джерело теплозабезпечення №2]]="","",Таблица2021[[#This Row],[Джерело теплозабезпечення №2]])</f>
        <v/>
      </c>
      <c r="I115" s="21"/>
      <c r="J11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5" s="128" t="str">
        <f>IF(Таблица2021[[#This Row],[Джерело теплозабезпечення №3]]="","",Таблица2021[[#This Row],[Джерело теплозабезпечення №3]])</f>
        <v/>
      </c>
      <c r="M115" s="21"/>
      <c r="N11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5" s="27"/>
      <c r="S11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5" s="72"/>
      <c r="U11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5" s="29"/>
      <c r="W11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6" spans="1:23">
      <c r="A116" s="126">
        <v>113</v>
      </c>
      <c r="B116" s="127" t="str">
        <f>IF(Таблица1[[#This Row],[Коротка назва будівлі]]="","",Таблица1[[#This Row],[Коротка назва будівлі]])</f>
        <v/>
      </c>
      <c r="C116" s="127" t="str">
        <f>IF(Таблица1[[#This Row],[Категорія будівлі]]="","",Таблица1[[#This Row],[Категорія будівлі]])</f>
        <v/>
      </c>
      <c r="D116" s="128" t="str">
        <f>IF(Таблица1[[#This Row],[Джерело теплозабезпечення]]="","",Таблица1[[#This Row],[Джерело теплозабезпечення]])</f>
        <v/>
      </c>
      <c r="E116" s="21"/>
      <c r="F11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6" s="128" t="str">
        <f>IF(Таблица2021[[#This Row],[Джерело теплозабезпечення №2]]="","",Таблица2021[[#This Row],[Джерело теплозабезпечення №2]])</f>
        <v/>
      </c>
      <c r="I116" s="21"/>
      <c r="J11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6" s="128" t="str">
        <f>IF(Таблица2021[[#This Row],[Джерело теплозабезпечення №3]]="","",Таблица2021[[#This Row],[Джерело теплозабезпечення №3]])</f>
        <v/>
      </c>
      <c r="M116" s="21"/>
      <c r="N11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6" s="27"/>
      <c r="S11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6" s="72"/>
      <c r="U11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6" s="29"/>
      <c r="W11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7" spans="1:23">
      <c r="A117" s="126">
        <v>114</v>
      </c>
      <c r="B117" s="127" t="str">
        <f>IF(Таблица1[[#This Row],[Коротка назва будівлі]]="","",Таблица1[[#This Row],[Коротка назва будівлі]])</f>
        <v/>
      </c>
      <c r="C117" s="127" t="str">
        <f>IF(Таблица1[[#This Row],[Категорія будівлі]]="","",Таблица1[[#This Row],[Категорія будівлі]])</f>
        <v/>
      </c>
      <c r="D117" s="128" t="str">
        <f>IF(Таблица1[[#This Row],[Джерело теплозабезпечення]]="","",Таблица1[[#This Row],[Джерело теплозабезпечення]])</f>
        <v/>
      </c>
      <c r="E117" s="21"/>
      <c r="F11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7" s="128" t="str">
        <f>IF(Таблица2021[[#This Row],[Джерело теплозабезпечення №2]]="","",Таблица2021[[#This Row],[Джерело теплозабезпечення №2]])</f>
        <v/>
      </c>
      <c r="I117" s="21"/>
      <c r="J11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7" s="128" t="str">
        <f>IF(Таблица2021[[#This Row],[Джерело теплозабезпечення №3]]="","",Таблица2021[[#This Row],[Джерело теплозабезпечення №3]])</f>
        <v/>
      </c>
      <c r="M117" s="21"/>
      <c r="N11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7" s="27"/>
      <c r="S11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7" s="72"/>
      <c r="U11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7" s="29"/>
      <c r="W11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8" spans="1:23">
      <c r="A118" s="126">
        <v>115</v>
      </c>
      <c r="B118" s="127" t="str">
        <f>IF(Таблица1[[#This Row],[Коротка назва будівлі]]="","",Таблица1[[#This Row],[Коротка назва будівлі]])</f>
        <v/>
      </c>
      <c r="C118" s="127" t="str">
        <f>IF(Таблица1[[#This Row],[Категорія будівлі]]="","",Таблица1[[#This Row],[Категорія будівлі]])</f>
        <v/>
      </c>
      <c r="D118" s="128" t="str">
        <f>IF(Таблица1[[#This Row],[Джерело теплозабезпечення]]="","",Таблица1[[#This Row],[Джерело теплозабезпечення]])</f>
        <v/>
      </c>
      <c r="E118" s="21"/>
      <c r="F11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8" s="128" t="str">
        <f>IF(Таблица2021[[#This Row],[Джерело теплозабезпечення №2]]="","",Таблица2021[[#This Row],[Джерело теплозабезпечення №2]])</f>
        <v/>
      </c>
      <c r="I118" s="21"/>
      <c r="J11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8" s="128" t="str">
        <f>IF(Таблица2021[[#This Row],[Джерело теплозабезпечення №3]]="","",Таблица2021[[#This Row],[Джерело теплозабезпечення №3]])</f>
        <v/>
      </c>
      <c r="M118" s="21"/>
      <c r="N11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8" s="27"/>
      <c r="S11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8" s="72"/>
      <c r="U11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8" s="29"/>
      <c r="W11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19" spans="1:23">
      <c r="A119" s="126">
        <v>116</v>
      </c>
      <c r="B119" s="127" t="str">
        <f>IF(Таблица1[[#This Row],[Коротка назва будівлі]]="","",Таблица1[[#This Row],[Коротка назва будівлі]])</f>
        <v/>
      </c>
      <c r="C119" s="127" t="str">
        <f>IF(Таблица1[[#This Row],[Категорія будівлі]]="","",Таблица1[[#This Row],[Категорія будівлі]])</f>
        <v/>
      </c>
      <c r="D119" s="128" t="str">
        <f>IF(Таблица1[[#This Row],[Джерело теплозабезпечення]]="","",Таблица1[[#This Row],[Джерело теплозабезпечення]])</f>
        <v/>
      </c>
      <c r="E119" s="21"/>
      <c r="F11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1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19" s="128" t="str">
        <f>IF(Таблица2021[[#This Row],[Джерело теплозабезпечення №2]]="","",Таблица2021[[#This Row],[Джерело теплозабезпечення №2]])</f>
        <v/>
      </c>
      <c r="I119" s="21"/>
      <c r="J11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1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19" s="128" t="str">
        <f>IF(Таблица2021[[#This Row],[Джерело теплозабезпечення №3]]="","",Таблица2021[[#This Row],[Джерело теплозабезпечення №3]])</f>
        <v/>
      </c>
      <c r="M119" s="21"/>
      <c r="N11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1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1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1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19" s="27"/>
      <c r="S11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19" s="72"/>
      <c r="U11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19" s="29"/>
      <c r="W11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0" spans="1:23">
      <c r="A120" s="126">
        <v>117</v>
      </c>
      <c r="B120" s="127" t="str">
        <f>IF(Таблица1[[#This Row],[Коротка назва будівлі]]="","",Таблица1[[#This Row],[Коротка назва будівлі]])</f>
        <v/>
      </c>
      <c r="C120" s="127" t="str">
        <f>IF(Таблица1[[#This Row],[Категорія будівлі]]="","",Таблица1[[#This Row],[Категорія будівлі]])</f>
        <v/>
      </c>
      <c r="D120" s="128" t="str">
        <f>IF(Таблица1[[#This Row],[Джерело теплозабезпечення]]="","",Таблица1[[#This Row],[Джерело теплозабезпечення]])</f>
        <v/>
      </c>
      <c r="E120" s="21"/>
      <c r="F12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0" s="128" t="str">
        <f>IF(Таблица2021[[#This Row],[Джерело теплозабезпечення №2]]="","",Таблица2021[[#This Row],[Джерело теплозабезпечення №2]])</f>
        <v/>
      </c>
      <c r="I120" s="21"/>
      <c r="J12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0" s="128" t="str">
        <f>IF(Таблица2021[[#This Row],[Джерело теплозабезпечення №3]]="","",Таблица2021[[#This Row],[Джерело теплозабезпечення №3]])</f>
        <v/>
      </c>
      <c r="M120" s="21"/>
      <c r="N12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0" s="27"/>
      <c r="S12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0" s="72"/>
      <c r="U12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0" s="29"/>
      <c r="W12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1" spans="1:23">
      <c r="A121" s="126">
        <v>118</v>
      </c>
      <c r="B121" s="127" t="str">
        <f>IF(Таблица1[[#This Row],[Коротка назва будівлі]]="","",Таблица1[[#This Row],[Коротка назва будівлі]])</f>
        <v/>
      </c>
      <c r="C121" s="127" t="str">
        <f>IF(Таблица1[[#This Row],[Категорія будівлі]]="","",Таблица1[[#This Row],[Категорія будівлі]])</f>
        <v/>
      </c>
      <c r="D121" s="128" t="str">
        <f>IF(Таблица1[[#This Row],[Джерело теплозабезпечення]]="","",Таблица1[[#This Row],[Джерело теплозабезпечення]])</f>
        <v/>
      </c>
      <c r="E121" s="21"/>
      <c r="F12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1" s="128" t="str">
        <f>IF(Таблица2021[[#This Row],[Джерело теплозабезпечення №2]]="","",Таблица2021[[#This Row],[Джерело теплозабезпечення №2]])</f>
        <v/>
      </c>
      <c r="I121" s="21"/>
      <c r="J12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1" s="128" t="str">
        <f>IF(Таблица2021[[#This Row],[Джерело теплозабезпечення №3]]="","",Таблица2021[[#This Row],[Джерело теплозабезпечення №3]])</f>
        <v/>
      </c>
      <c r="M121" s="21"/>
      <c r="N12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1" s="27"/>
      <c r="S12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1" s="72"/>
      <c r="U12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1" s="29"/>
      <c r="W12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2" spans="1:23">
      <c r="A122" s="126">
        <v>119</v>
      </c>
      <c r="B122" s="127" t="str">
        <f>IF(Таблица1[[#This Row],[Коротка назва будівлі]]="","",Таблица1[[#This Row],[Коротка назва будівлі]])</f>
        <v/>
      </c>
      <c r="C122" s="127" t="str">
        <f>IF(Таблица1[[#This Row],[Категорія будівлі]]="","",Таблица1[[#This Row],[Категорія будівлі]])</f>
        <v/>
      </c>
      <c r="D122" s="128" t="str">
        <f>IF(Таблица1[[#This Row],[Джерело теплозабезпечення]]="","",Таблица1[[#This Row],[Джерело теплозабезпечення]])</f>
        <v/>
      </c>
      <c r="E122" s="21"/>
      <c r="F12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2" s="128" t="str">
        <f>IF(Таблица2021[[#This Row],[Джерело теплозабезпечення №2]]="","",Таблица2021[[#This Row],[Джерело теплозабезпечення №2]])</f>
        <v/>
      </c>
      <c r="I122" s="21"/>
      <c r="J12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2" s="128" t="str">
        <f>IF(Таблица2021[[#This Row],[Джерело теплозабезпечення №3]]="","",Таблица2021[[#This Row],[Джерело теплозабезпечення №3]])</f>
        <v/>
      </c>
      <c r="M122" s="21"/>
      <c r="N12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2" s="27"/>
      <c r="S12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2" s="72"/>
      <c r="U12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2" s="29"/>
      <c r="W12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3" spans="1:23">
      <c r="A123" s="126">
        <v>120</v>
      </c>
      <c r="B123" s="127" t="str">
        <f>IF(Таблица1[[#This Row],[Коротка назва будівлі]]="","",Таблица1[[#This Row],[Коротка назва будівлі]])</f>
        <v/>
      </c>
      <c r="C123" s="127" t="str">
        <f>IF(Таблица1[[#This Row],[Категорія будівлі]]="","",Таблица1[[#This Row],[Категорія будівлі]])</f>
        <v/>
      </c>
      <c r="D123" s="128" t="str">
        <f>IF(Таблица1[[#This Row],[Джерело теплозабезпечення]]="","",Таблица1[[#This Row],[Джерело теплозабезпечення]])</f>
        <v/>
      </c>
      <c r="E123" s="21"/>
      <c r="F12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3" s="128" t="str">
        <f>IF(Таблица2021[[#This Row],[Джерело теплозабезпечення №2]]="","",Таблица2021[[#This Row],[Джерело теплозабезпечення №2]])</f>
        <v/>
      </c>
      <c r="I123" s="21"/>
      <c r="J12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3" s="128" t="str">
        <f>IF(Таблица2021[[#This Row],[Джерело теплозабезпечення №3]]="","",Таблица2021[[#This Row],[Джерело теплозабезпечення №3]])</f>
        <v/>
      </c>
      <c r="M123" s="21"/>
      <c r="N12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3" s="27"/>
      <c r="S12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3" s="72"/>
      <c r="U12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3" s="29"/>
      <c r="W12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4" spans="1:23">
      <c r="A124" s="126">
        <v>121</v>
      </c>
      <c r="B124" s="127" t="str">
        <f>IF(Таблица1[[#This Row],[Коротка назва будівлі]]="","",Таблица1[[#This Row],[Коротка назва будівлі]])</f>
        <v/>
      </c>
      <c r="C124" s="127" t="str">
        <f>IF(Таблица1[[#This Row],[Категорія будівлі]]="","",Таблица1[[#This Row],[Категорія будівлі]])</f>
        <v/>
      </c>
      <c r="D124" s="128" t="str">
        <f>IF(Таблица1[[#This Row],[Джерело теплозабезпечення]]="","",Таблица1[[#This Row],[Джерело теплозабезпечення]])</f>
        <v/>
      </c>
      <c r="E124" s="21"/>
      <c r="F12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4" s="128" t="str">
        <f>IF(Таблица2021[[#This Row],[Джерело теплозабезпечення №2]]="","",Таблица2021[[#This Row],[Джерело теплозабезпечення №2]])</f>
        <v/>
      </c>
      <c r="I124" s="21"/>
      <c r="J12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4" s="128" t="str">
        <f>IF(Таблица2021[[#This Row],[Джерело теплозабезпечення №3]]="","",Таблица2021[[#This Row],[Джерело теплозабезпечення №3]])</f>
        <v/>
      </c>
      <c r="M124" s="21"/>
      <c r="N12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4" s="27"/>
      <c r="S12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4" s="72"/>
      <c r="U12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4" s="29"/>
      <c r="W12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5" spans="1:23">
      <c r="A125" s="126">
        <v>122</v>
      </c>
      <c r="B125" s="127" t="str">
        <f>IF(Таблица1[[#This Row],[Коротка назва будівлі]]="","",Таблица1[[#This Row],[Коротка назва будівлі]])</f>
        <v/>
      </c>
      <c r="C125" s="127" t="str">
        <f>IF(Таблица1[[#This Row],[Категорія будівлі]]="","",Таблица1[[#This Row],[Категорія будівлі]])</f>
        <v/>
      </c>
      <c r="D125" s="128" t="str">
        <f>IF(Таблица1[[#This Row],[Джерело теплозабезпечення]]="","",Таблица1[[#This Row],[Джерело теплозабезпечення]])</f>
        <v/>
      </c>
      <c r="E125" s="21"/>
      <c r="F12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5" s="128" t="str">
        <f>IF(Таблица2021[[#This Row],[Джерело теплозабезпечення №2]]="","",Таблица2021[[#This Row],[Джерело теплозабезпечення №2]])</f>
        <v/>
      </c>
      <c r="I125" s="21"/>
      <c r="J12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5" s="128" t="str">
        <f>IF(Таблица2021[[#This Row],[Джерело теплозабезпечення №3]]="","",Таблица2021[[#This Row],[Джерело теплозабезпечення №3]])</f>
        <v/>
      </c>
      <c r="M125" s="21"/>
      <c r="N12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5" s="27"/>
      <c r="S12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5" s="72"/>
      <c r="U12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5" s="29"/>
      <c r="W12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6" spans="1:23">
      <c r="A126" s="126">
        <v>123</v>
      </c>
      <c r="B126" s="127" t="str">
        <f>IF(Таблица1[[#This Row],[Коротка назва будівлі]]="","",Таблица1[[#This Row],[Коротка назва будівлі]])</f>
        <v/>
      </c>
      <c r="C126" s="127" t="str">
        <f>IF(Таблица1[[#This Row],[Категорія будівлі]]="","",Таблица1[[#This Row],[Категорія будівлі]])</f>
        <v/>
      </c>
      <c r="D126" s="128" t="str">
        <f>IF(Таблица1[[#This Row],[Джерело теплозабезпечення]]="","",Таблица1[[#This Row],[Джерело теплозабезпечення]])</f>
        <v/>
      </c>
      <c r="E126" s="21"/>
      <c r="F12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6" s="128" t="str">
        <f>IF(Таблица2021[[#This Row],[Джерело теплозабезпечення №2]]="","",Таблица2021[[#This Row],[Джерело теплозабезпечення №2]])</f>
        <v/>
      </c>
      <c r="I126" s="21"/>
      <c r="J12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6" s="128" t="str">
        <f>IF(Таблица2021[[#This Row],[Джерело теплозабезпечення №3]]="","",Таблица2021[[#This Row],[Джерело теплозабезпечення №3]])</f>
        <v/>
      </c>
      <c r="M126" s="21"/>
      <c r="N12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6" s="27"/>
      <c r="S12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6" s="72"/>
      <c r="U12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6" s="29"/>
      <c r="W12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7" spans="1:23">
      <c r="A127" s="126">
        <v>124</v>
      </c>
      <c r="B127" s="127" t="str">
        <f>IF(Таблица1[[#This Row],[Коротка назва будівлі]]="","",Таблица1[[#This Row],[Коротка назва будівлі]])</f>
        <v/>
      </c>
      <c r="C127" s="127" t="str">
        <f>IF(Таблица1[[#This Row],[Категорія будівлі]]="","",Таблица1[[#This Row],[Категорія будівлі]])</f>
        <v/>
      </c>
      <c r="D127" s="128" t="str">
        <f>IF(Таблица1[[#This Row],[Джерело теплозабезпечення]]="","",Таблица1[[#This Row],[Джерело теплозабезпечення]])</f>
        <v/>
      </c>
      <c r="E127" s="21"/>
      <c r="F12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7" s="128" t="str">
        <f>IF(Таблица2021[[#This Row],[Джерело теплозабезпечення №2]]="","",Таблица2021[[#This Row],[Джерело теплозабезпечення №2]])</f>
        <v/>
      </c>
      <c r="I127" s="21"/>
      <c r="J12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7" s="128" t="str">
        <f>IF(Таблица2021[[#This Row],[Джерело теплозабезпечення №3]]="","",Таблица2021[[#This Row],[Джерело теплозабезпечення №3]])</f>
        <v/>
      </c>
      <c r="M127" s="21"/>
      <c r="N12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7" s="27"/>
      <c r="S12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7" s="72"/>
      <c r="U12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7" s="29"/>
      <c r="W12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8" spans="1:23">
      <c r="A128" s="126">
        <v>125</v>
      </c>
      <c r="B128" s="127" t="str">
        <f>IF(Таблица1[[#This Row],[Коротка назва будівлі]]="","",Таблица1[[#This Row],[Коротка назва будівлі]])</f>
        <v/>
      </c>
      <c r="C128" s="127" t="str">
        <f>IF(Таблица1[[#This Row],[Категорія будівлі]]="","",Таблица1[[#This Row],[Категорія будівлі]])</f>
        <v/>
      </c>
      <c r="D128" s="128" t="str">
        <f>IF(Таблица1[[#This Row],[Джерело теплозабезпечення]]="","",Таблица1[[#This Row],[Джерело теплозабезпечення]])</f>
        <v/>
      </c>
      <c r="E128" s="21"/>
      <c r="F12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8" s="128" t="str">
        <f>IF(Таблица2021[[#This Row],[Джерело теплозабезпечення №2]]="","",Таблица2021[[#This Row],[Джерело теплозабезпечення №2]])</f>
        <v/>
      </c>
      <c r="I128" s="21"/>
      <c r="J12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8" s="128" t="str">
        <f>IF(Таблица2021[[#This Row],[Джерело теплозабезпечення №3]]="","",Таблица2021[[#This Row],[Джерело теплозабезпечення №3]])</f>
        <v/>
      </c>
      <c r="M128" s="21"/>
      <c r="N12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8" s="27"/>
      <c r="S12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8" s="72"/>
      <c r="U12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8" s="29"/>
      <c r="W12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29" spans="1:23">
      <c r="A129" s="126">
        <v>126</v>
      </c>
      <c r="B129" s="127" t="str">
        <f>IF(Таблица1[[#This Row],[Коротка назва будівлі]]="","",Таблица1[[#This Row],[Коротка назва будівлі]])</f>
        <v/>
      </c>
      <c r="C129" s="127" t="str">
        <f>IF(Таблица1[[#This Row],[Категорія будівлі]]="","",Таблица1[[#This Row],[Категорія будівлі]])</f>
        <v/>
      </c>
      <c r="D129" s="128" t="str">
        <f>IF(Таблица1[[#This Row],[Джерело теплозабезпечення]]="","",Таблица1[[#This Row],[Джерело теплозабезпечення]])</f>
        <v/>
      </c>
      <c r="E129" s="21"/>
      <c r="F12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2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29" s="128" t="str">
        <f>IF(Таблица2021[[#This Row],[Джерело теплозабезпечення №2]]="","",Таблица2021[[#This Row],[Джерело теплозабезпечення №2]])</f>
        <v/>
      </c>
      <c r="I129" s="21"/>
      <c r="J12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2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29" s="128" t="str">
        <f>IF(Таблица2021[[#This Row],[Джерело теплозабезпечення №3]]="","",Таблица2021[[#This Row],[Джерело теплозабезпечення №3]])</f>
        <v/>
      </c>
      <c r="M129" s="21"/>
      <c r="N12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2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2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2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29" s="27"/>
      <c r="S12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29" s="72"/>
      <c r="U12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29" s="29"/>
      <c r="W12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0" spans="1:23">
      <c r="A130" s="126">
        <v>127</v>
      </c>
      <c r="B130" s="127" t="str">
        <f>IF(Таблица1[[#This Row],[Коротка назва будівлі]]="","",Таблица1[[#This Row],[Коротка назва будівлі]])</f>
        <v/>
      </c>
      <c r="C130" s="127" t="str">
        <f>IF(Таблица1[[#This Row],[Категорія будівлі]]="","",Таблица1[[#This Row],[Категорія будівлі]])</f>
        <v/>
      </c>
      <c r="D130" s="128" t="str">
        <f>IF(Таблица1[[#This Row],[Джерело теплозабезпечення]]="","",Таблица1[[#This Row],[Джерело теплозабезпечення]])</f>
        <v/>
      </c>
      <c r="E130" s="21"/>
      <c r="F13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0" s="128" t="str">
        <f>IF(Таблица2021[[#This Row],[Джерело теплозабезпечення №2]]="","",Таблица2021[[#This Row],[Джерело теплозабезпечення №2]])</f>
        <v/>
      </c>
      <c r="I130" s="21"/>
      <c r="J13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0" s="128" t="str">
        <f>IF(Таблица2021[[#This Row],[Джерело теплозабезпечення №3]]="","",Таблица2021[[#This Row],[Джерело теплозабезпечення №3]])</f>
        <v/>
      </c>
      <c r="M130" s="21"/>
      <c r="N13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0" s="27"/>
      <c r="S13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0" s="72"/>
      <c r="U13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0" s="29"/>
      <c r="W13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1" spans="1:23">
      <c r="A131" s="126">
        <v>128</v>
      </c>
      <c r="B131" s="127" t="str">
        <f>IF(Таблица1[[#This Row],[Коротка назва будівлі]]="","",Таблица1[[#This Row],[Коротка назва будівлі]])</f>
        <v/>
      </c>
      <c r="C131" s="127" t="str">
        <f>IF(Таблица1[[#This Row],[Категорія будівлі]]="","",Таблица1[[#This Row],[Категорія будівлі]])</f>
        <v/>
      </c>
      <c r="D131" s="128" t="str">
        <f>IF(Таблица1[[#This Row],[Джерело теплозабезпечення]]="","",Таблица1[[#This Row],[Джерело теплозабезпечення]])</f>
        <v/>
      </c>
      <c r="E131" s="21"/>
      <c r="F13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1" s="128" t="str">
        <f>IF(Таблица2021[[#This Row],[Джерело теплозабезпечення №2]]="","",Таблица2021[[#This Row],[Джерело теплозабезпечення №2]])</f>
        <v/>
      </c>
      <c r="I131" s="21"/>
      <c r="J13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1" s="128" t="str">
        <f>IF(Таблица2021[[#This Row],[Джерело теплозабезпечення №3]]="","",Таблица2021[[#This Row],[Джерело теплозабезпечення №3]])</f>
        <v/>
      </c>
      <c r="M131" s="21"/>
      <c r="N13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1" s="27"/>
      <c r="S13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1" s="72"/>
      <c r="U13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1" s="29"/>
      <c r="W13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2" spans="1:23">
      <c r="A132" s="126">
        <v>129</v>
      </c>
      <c r="B132" s="127" t="str">
        <f>IF(Таблица1[[#This Row],[Коротка назва будівлі]]="","",Таблица1[[#This Row],[Коротка назва будівлі]])</f>
        <v/>
      </c>
      <c r="C132" s="127" t="str">
        <f>IF(Таблица1[[#This Row],[Категорія будівлі]]="","",Таблица1[[#This Row],[Категорія будівлі]])</f>
        <v/>
      </c>
      <c r="D132" s="128" t="str">
        <f>IF(Таблица1[[#This Row],[Джерело теплозабезпечення]]="","",Таблица1[[#This Row],[Джерело теплозабезпечення]])</f>
        <v/>
      </c>
      <c r="E132" s="21"/>
      <c r="F13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2" s="128" t="str">
        <f>IF(Таблица2021[[#This Row],[Джерело теплозабезпечення №2]]="","",Таблица2021[[#This Row],[Джерело теплозабезпечення №2]])</f>
        <v/>
      </c>
      <c r="I132" s="21"/>
      <c r="J13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2" s="128" t="str">
        <f>IF(Таблица2021[[#This Row],[Джерело теплозабезпечення №3]]="","",Таблица2021[[#This Row],[Джерело теплозабезпечення №3]])</f>
        <v/>
      </c>
      <c r="M132" s="21"/>
      <c r="N13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2" s="27"/>
      <c r="S13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2" s="72"/>
      <c r="U13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2" s="29"/>
      <c r="W13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3" spans="1:23">
      <c r="A133" s="126">
        <v>130</v>
      </c>
      <c r="B133" s="127" t="str">
        <f>IF(Таблица1[[#This Row],[Коротка назва будівлі]]="","",Таблица1[[#This Row],[Коротка назва будівлі]])</f>
        <v/>
      </c>
      <c r="C133" s="127" t="str">
        <f>IF(Таблица1[[#This Row],[Категорія будівлі]]="","",Таблица1[[#This Row],[Категорія будівлі]])</f>
        <v/>
      </c>
      <c r="D133" s="128" t="str">
        <f>IF(Таблица1[[#This Row],[Джерело теплозабезпечення]]="","",Таблица1[[#This Row],[Джерело теплозабезпечення]])</f>
        <v/>
      </c>
      <c r="E133" s="21"/>
      <c r="F13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3" s="128" t="str">
        <f>IF(Таблица2021[[#This Row],[Джерело теплозабезпечення №2]]="","",Таблица2021[[#This Row],[Джерело теплозабезпечення №2]])</f>
        <v/>
      </c>
      <c r="I133" s="21"/>
      <c r="J13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3" s="128" t="str">
        <f>IF(Таблица2021[[#This Row],[Джерело теплозабезпечення №3]]="","",Таблица2021[[#This Row],[Джерело теплозабезпечення №3]])</f>
        <v/>
      </c>
      <c r="M133" s="21"/>
      <c r="N13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3" s="27"/>
      <c r="S13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3" s="72"/>
      <c r="U13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3" s="29"/>
      <c r="W13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4" spans="1:23">
      <c r="A134" s="126">
        <v>131</v>
      </c>
      <c r="B134" s="127" t="str">
        <f>IF(Таблица1[[#This Row],[Коротка назва будівлі]]="","",Таблица1[[#This Row],[Коротка назва будівлі]])</f>
        <v/>
      </c>
      <c r="C134" s="127" t="str">
        <f>IF(Таблица1[[#This Row],[Категорія будівлі]]="","",Таблица1[[#This Row],[Категорія будівлі]])</f>
        <v/>
      </c>
      <c r="D134" s="128" t="str">
        <f>IF(Таблица1[[#This Row],[Джерело теплозабезпечення]]="","",Таблица1[[#This Row],[Джерело теплозабезпечення]])</f>
        <v/>
      </c>
      <c r="E134" s="21"/>
      <c r="F13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4" s="128" t="str">
        <f>IF(Таблица2021[[#This Row],[Джерело теплозабезпечення №2]]="","",Таблица2021[[#This Row],[Джерело теплозабезпечення №2]])</f>
        <v/>
      </c>
      <c r="I134" s="21"/>
      <c r="J13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4" s="128" t="str">
        <f>IF(Таблица2021[[#This Row],[Джерело теплозабезпечення №3]]="","",Таблица2021[[#This Row],[Джерело теплозабезпечення №3]])</f>
        <v/>
      </c>
      <c r="M134" s="21"/>
      <c r="N13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4" s="27"/>
      <c r="S13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4" s="72"/>
      <c r="U13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4" s="29"/>
      <c r="W13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5" spans="1:23">
      <c r="A135" s="126">
        <v>132</v>
      </c>
      <c r="B135" s="127" t="str">
        <f>IF(Таблица1[[#This Row],[Коротка назва будівлі]]="","",Таблица1[[#This Row],[Коротка назва будівлі]])</f>
        <v/>
      </c>
      <c r="C135" s="127" t="str">
        <f>IF(Таблица1[[#This Row],[Категорія будівлі]]="","",Таблица1[[#This Row],[Категорія будівлі]])</f>
        <v/>
      </c>
      <c r="D135" s="128" t="str">
        <f>IF(Таблица1[[#This Row],[Джерело теплозабезпечення]]="","",Таблица1[[#This Row],[Джерело теплозабезпечення]])</f>
        <v/>
      </c>
      <c r="E135" s="21"/>
      <c r="F13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5" s="128" t="str">
        <f>IF(Таблица2021[[#This Row],[Джерело теплозабезпечення №2]]="","",Таблица2021[[#This Row],[Джерело теплозабезпечення №2]])</f>
        <v/>
      </c>
      <c r="I135" s="21"/>
      <c r="J13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5" s="128" t="str">
        <f>IF(Таблица2021[[#This Row],[Джерело теплозабезпечення №3]]="","",Таблица2021[[#This Row],[Джерело теплозабезпечення №3]])</f>
        <v/>
      </c>
      <c r="M135" s="21"/>
      <c r="N13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5" s="27"/>
      <c r="S13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5" s="72"/>
      <c r="U13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5" s="29"/>
      <c r="W13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6" spans="1:23">
      <c r="A136" s="126">
        <v>133</v>
      </c>
      <c r="B136" s="127" t="str">
        <f>IF(Таблица1[[#This Row],[Коротка назва будівлі]]="","",Таблица1[[#This Row],[Коротка назва будівлі]])</f>
        <v/>
      </c>
      <c r="C136" s="127" t="str">
        <f>IF(Таблица1[[#This Row],[Категорія будівлі]]="","",Таблица1[[#This Row],[Категорія будівлі]])</f>
        <v/>
      </c>
      <c r="D136" s="128" t="str">
        <f>IF(Таблица1[[#This Row],[Джерело теплозабезпечення]]="","",Таблица1[[#This Row],[Джерело теплозабезпечення]])</f>
        <v/>
      </c>
      <c r="E136" s="21"/>
      <c r="F13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6" s="128" t="str">
        <f>IF(Таблица2021[[#This Row],[Джерело теплозабезпечення №2]]="","",Таблица2021[[#This Row],[Джерело теплозабезпечення №2]])</f>
        <v/>
      </c>
      <c r="I136" s="21"/>
      <c r="J13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6" s="128" t="str">
        <f>IF(Таблица2021[[#This Row],[Джерело теплозабезпечення №3]]="","",Таблица2021[[#This Row],[Джерело теплозабезпечення №3]])</f>
        <v/>
      </c>
      <c r="M136" s="21"/>
      <c r="N13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6" s="27"/>
      <c r="S13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6" s="72"/>
      <c r="U13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6" s="29"/>
      <c r="W13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7" spans="1:23">
      <c r="A137" s="126">
        <v>134</v>
      </c>
      <c r="B137" s="127" t="str">
        <f>IF(Таблица1[[#This Row],[Коротка назва будівлі]]="","",Таблица1[[#This Row],[Коротка назва будівлі]])</f>
        <v/>
      </c>
      <c r="C137" s="127" t="str">
        <f>IF(Таблица1[[#This Row],[Категорія будівлі]]="","",Таблица1[[#This Row],[Категорія будівлі]])</f>
        <v/>
      </c>
      <c r="D137" s="128" t="str">
        <f>IF(Таблица1[[#This Row],[Джерело теплозабезпечення]]="","",Таблица1[[#This Row],[Джерело теплозабезпечення]])</f>
        <v/>
      </c>
      <c r="E137" s="21"/>
      <c r="F13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7" s="128" t="str">
        <f>IF(Таблица2021[[#This Row],[Джерело теплозабезпечення №2]]="","",Таблица2021[[#This Row],[Джерело теплозабезпечення №2]])</f>
        <v/>
      </c>
      <c r="I137" s="21"/>
      <c r="J13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7" s="128" t="str">
        <f>IF(Таблица2021[[#This Row],[Джерело теплозабезпечення №3]]="","",Таблица2021[[#This Row],[Джерело теплозабезпечення №3]])</f>
        <v/>
      </c>
      <c r="M137" s="21"/>
      <c r="N13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7" s="27"/>
      <c r="S13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7" s="72"/>
      <c r="U13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7" s="29"/>
      <c r="W13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8" spans="1:23">
      <c r="A138" s="126">
        <v>135</v>
      </c>
      <c r="B138" s="127" t="str">
        <f>IF(Таблица1[[#This Row],[Коротка назва будівлі]]="","",Таблица1[[#This Row],[Коротка назва будівлі]])</f>
        <v/>
      </c>
      <c r="C138" s="127" t="str">
        <f>IF(Таблица1[[#This Row],[Категорія будівлі]]="","",Таблица1[[#This Row],[Категорія будівлі]])</f>
        <v/>
      </c>
      <c r="D138" s="128" t="str">
        <f>IF(Таблица1[[#This Row],[Джерело теплозабезпечення]]="","",Таблица1[[#This Row],[Джерело теплозабезпечення]])</f>
        <v/>
      </c>
      <c r="E138" s="21"/>
      <c r="F13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8" s="128" t="str">
        <f>IF(Таблица2021[[#This Row],[Джерело теплозабезпечення №2]]="","",Таблица2021[[#This Row],[Джерело теплозабезпечення №2]])</f>
        <v/>
      </c>
      <c r="I138" s="21"/>
      <c r="J13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8" s="128" t="str">
        <f>IF(Таблица2021[[#This Row],[Джерело теплозабезпечення №3]]="","",Таблица2021[[#This Row],[Джерело теплозабезпечення №3]])</f>
        <v/>
      </c>
      <c r="M138" s="21"/>
      <c r="N13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8" s="27"/>
      <c r="S13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8" s="72"/>
      <c r="U13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8" s="29"/>
      <c r="W13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39" spans="1:23">
      <c r="A139" s="126">
        <v>136</v>
      </c>
      <c r="B139" s="127" t="str">
        <f>IF(Таблица1[[#This Row],[Коротка назва будівлі]]="","",Таблица1[[#This Row],[Коротка назва будівлі]])</f>
        <v/>
      </c>
      <c r="C139" s="127" t="str">
        <f>IF(Таблица1[[#This Row],[Категорія будівлі]]="","",Таблица1[[#This Row],[Категорія будівлі]])</f>
        <v/>
      </c>
      <c r="D139" s="128" t="str">
        <f>IF(Таблица1[[#This Row],[Джерело теплозабезпечення]]="","",Таблица1[[#This Row],[Джерело теплозабезпечення]])</f>
        <v/>
      </c>
      <c r="E139" s="21"/>
      <c r="F13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3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39" s="128" t="str">
        <f>IF(Таблица2021[[#This Row],[Джерело теплозабезпечення №2]]="","",Таблица2021[[#This Row],[Джерело теплозабезпечення №2]])</f>
        <v/>
      </c>
      <c r="I139" s="21"/>
      <c r="J13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3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39" s="128" t="str">
        <f>IF(Таблица2021[[#This Row],[Джерело теплозабезпечення №3]]="","",Таблица2021[[#This Row],[Джерело теплозабезпечення №3]])</f>
        <v/>
      </c>
      <c r="M139" s="21"/>
      <c r="N13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3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3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3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39" s="27"/>
      <c r="S13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39" s="72"/>
      <c r="U13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39" s="29"/>
      <c r="W13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0" spans="1:23">
      <c r="A140" s="126">
        <v>137</v>
      </c>
      <c r="B140" s="127" t="str">
        <f>IF(Таблица1[[#This Row],[Коротка назва будівлі]]="","",Таблица1[[#This Row],[Коротка назва будівлі]])</f>
        <v/>
      </c>
      <c r="C140" s="127" t="str">
        <f>IF(Таблица1[[#This Row],[Категорія будівлі]]="","",Таблица1[[#This Row],[Категорія будівлі]])</f>
        <v/>
      </c>
      <c r="D140" s="128" t="str">
        <f>IF(Таблица1[[#This Row],[Джерело теплозабезпечення]]="","",Таблица1[[#This Row],[Джерело теплозабезпечення]])</f>
        <v/>
      </c>
      <c r="E140" s="21"/>
      <c r="F14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0" s="128" t="str">
        <f>IF(Таблица2021[[#This Row],[Джерело теплозабезпечення №2]]="","",Таблица2021[[#This Row],[Джерело теплозабезпечення №2]])</f>
        <v/>
      </c>
      <c r="I140" s="21"/>
      <c r="J14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0" s="128" t="str">
        <f>IF(Таблица2021[[#This Row],[Джерело теплозабезпечення №3]]="","",Таблица2021[[#This Row],[Джерело теплозабезпечення №3]])</f>
        <v/>
      </c>
      <c r="M140" s="21"/>
      <c r="N14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0" s="27"/>
      <c r="S14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0" s="72"/>
      <c r="U14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0" s="29"/>
      <c r="W14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1" spans="1:23">
      <c r="A141" s="126">
        <v>138</v>
      </c>
      <c r="B141" s="127" t="str">
        <f>IF(Таблица1[[#This Row],[Коротка назва будівлі]]="","",Таблица1[[#This Row],[Коротка назва будівлі]])</f>
        <v/>
      </c>
      <c r="C141" s="127" t="str">
        <f>IF(Таблица1[[#This Row],[Категорія будівлі]]="","",Таблица1[[#This Row],[Категорія будівлі]])</f>
        <v/>
      </c>
      <c r="D141" s="128" t="str">
        <f>IF(Таблица1[[#This Row],[Джерело теплозабезпечення]]="","",Таблица1[[#This Row],[Джерело теплозабезпечення]])</f>
        <v/>
      </c>
      <c r="E141" s="21"/>
      <c r="F14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1" s="128" t="str">
        <f>IF(Таблица2021[[#This Row],[Джерело теплозабезпечення №2]]="","",Таблица2021[[#This Row],[Джерело теплозабезпечення №2]])</f>
        <v/>
      </c>
      <c r="I141" s="21"/>
      <c r="J14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1" s="128" t="str">
        <f>IF(Таблица2021[[#This Row],[Джерело теплозабезпечення №3]]="","",Таблица2021[[#This Row],[Джерело теплозабезпечення №3]])</f>
        <v/>
      </c>
      <c r="M141" s="21"/>
      <c r="N14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1" s="27"/>
      <c r="S14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1" s="72"/>
      <c r="U14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1" s="29"/>
      <c r="W14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2" spans="1:23">
      <c r="A142" s="126">
        <v>139</v>
      </c>
      <c r="B142" s="127" t="str">
        <f>IF(Таблица1[[#This Row],[Коротка назва будівлі]]="","",Таблица1[[#This Row],[Коротка назва будівлі]])</f>
        <v/>
      </c>
      <c r="C142" s="127" t="str">
        <f>IF(Таблица1[[#This Row],[Категорія будівлі]]="","",Таблица1[[#This Row],[Категорія будівлі]])</f>
        <v/>
      </c>
      <c r="D142" s="128" t="str">
        <f>IF(Таблица1[[#This Row],[Джерело теплозабезпечення]]="","",Таблица1[[#This Row],[Джерело теплозабезпечення]])</f>
        <v/>
      </c>
      <c r="E142" s="21"/>
      <c r="F14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2" s="128" t="str">
        <f>IF(Таблица2021[[#This Row],[Джерело теплозабезпечення №2]]="","",Таблица2021[[#This Row],[Джерело теплозабезпечення №2]])</f>
        <v/>
      </c>
      <c r="I142" s="21"/>
      <c r="J14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2" s="128" t="str">
        <f>IF(Таблица2021[[#This Row],[Джерело теплозабезпечення №3]]="","",Таблица2021[[#This Row],[Джерело теплозабезпечення №3]])</f>
        <v/>
      </c>
      <c r="M142" s="21"/>
      <c r="N14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2" s="27"/>
      <c r="S14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2" s="72"/>
      <c r="U14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2" s="29"/>
      <c r="W14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3" spans="1:23">
      <c r="A143" s="126">
        <v>140</v>
      </c>
      <c r="B143" s="127" t="str">
        <f>IF(Таблица1[[#This Row],[Коротка назва будівлі]]="","",Таблица1[[#This Row],[Коротка назва будівлі]])</f>
        <v/>
      </c>
      <c r="C143" s="127" t="str">
        <f>IF(Таблица1[[#This Row],[Категорія будівлі]]="","",Таблица1[[#This Row],[Категорія будівлі]])</f>
        <v/>
      </c>
      <c r="D143" s="128" t="str">
        <f>IF(Таблица1[[#This Row],[Джерело теплозабезпечення]]="","",Таблица1[[#This Row],[Джерело теплозабезпечення]])</f>
        <v/>
      </c>
      <c r="E143" s="21"/>
      <c r="F14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3" s="128" t="str">
        <f>IF(Таблица2021[[#This Row],[Джерело теплозабезпечення №2]]="","",Таблица2021[[#This Row],[Джерело теплозабезпечення №2]])</f>
        <v/>
      </c>
      <c r="I143" s="21"/>
      <c r="J14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3" s="128" t="str">
        <f>IF(Таблица2021[[#This Row],[Джерело теплозабезпечення №3]]="","",Таблица2021[[#This Row],[Джерело теплозабезпечення №3]])</f>
        <v/>
      </c>
      <c r="M143" s="21"/>
      <c r="N14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3" s="27"/>
      <c r="S14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3" s="72"/>
      <c r="U14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3" s="29"/>
      <c r="W14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4" spans="1:23">
      <c r="A144" s="126">
        <v>141</v>
      </c>
      <c r="B144" s="127" t="str">
        <f>IF(Таблица1[[#This Row],[Коротка назва будівлі]]="","",Таблица1[[#This Row],[Коротка назва будівлі]])</f>
        <v/>
      </c>
      <c r="C144" s="127" t="str">
        <f>IF(Таблица1[[#This Row],[Категорія будівлі]]="","",Таблица1[[#This Row],[Категорія будівлі]])</f>
        <v/>
      </c>
      <c r="D144" s="128" t="str">
        <f>IF(Таблица1[[#This Row],[Джерело теплозабезпечення]]="","",Таблица1[[#This Row],[Джерело теплозабезпечення]])</f>
        <v/>
      </c>
      <c r="E144" s="21"/>
      <c r="F14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4" s="128" t="str">
        <f>IF(Таблица2021[[#This Row],[Джерело теплозабезпечення №2]]="","",Таблица2021[[#This Row],[Джерело теплозабезпечення №2]])</f>
        <v/>
      </c>
      <c r="I144" s="21"/>
      <c r="J14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4" s="128" t="str">
        <f>IF(Таблица2021[[#This Row],[Джерело теплозабезпечення №3]]="","",Таблица2021[[#This Row],[Джерело теплозабезпечення №3]])</f>
        <v/>
      </c>
      <c r="M144" s="21"/>
      <c r="N14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4" s="27"/>
      <c r="S14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4" s="72"/>
      <c r="U14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4" s="29"/>
      <c r="W14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5" spans="1:23">
      <c r="A145" s="126">
        <v>142</v>
      </c>
      <c r="B145" s="127" t="str">
        <f>IF(Таблица1[[#This Row],[Коротка назва будівлі]]="","",Таблица1[[#This Row],[Коротка назва будівлі]])</f>
        <v/>
      </c>
      <c r="C145" s="127" t="str">
        <f>IF(Таблица1[[#This Row],[Категорія будівлі]]="","",Таблица1[[#This Row],[Категорія будівлі]])</f>
        <v/>
      </c>
      <c r="D145" s="128" t="str">
        <f>IF(Таблица1[[#This Row],[Джерело теплозабезпечення]]="","",Таблица1[[#This Row],[Джерело теплозабезпечення]])</f>
        <v/>
      </c>
      <c r="E145" s="21"/>
      <c r="F14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5" s="128" t="str">
        <f>IF(Таблица2021[[#This Row],[Джерело теплозабезпечення №2]]="","",Таблица2021[[#This Row],[Джерело теплозабезпечення №2]])</f>
        <v/>
      </c>
      <c r="I145" s="21"/>
      <c r="J14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5" s="128" t="str">
        <f>IF(Таблица2021[[#This Row],[Джерело теплозабезпечення №3]]="","",Таблица2021[[#This Row],[Джерело теплозабезпечення №3]])</f>
        <v/>
      </c>
      <c r="M145" s="21"/>
      <c r="N14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5" s="27"/>
      <c r="S14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5" s="72"/>
      <c r="U14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5" s="29"/>
      <c r="W14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6" spans="1:23">
      <c r="A146" s="126">
        <v>143</v>
      </c>
      <c r="B146" s="127" t="str">
        <f>IF(Таблица1[[#This Row],[Коротка назва будівлі]]="","",Таблица1[[#This Row],[Коротка назва будівлі]])</f>
        <v/>
      </c>
      <c r="C146" s="127" t="str">
        <f>IF(Таблица1[[#This Row],[Категорія будівлі]]="","",Таблица1[[#This Row],[Категорія будівлі]])</f>
        <v/>
      </c>
      <c r="D146" s="128" t="str">
        <f>IF(Таблица1[[#This Row],[Джерело теплозабезпечення]]="","",Таблица1[[#This Row],[Джерело теплозабезпечення]])</f>
        <v/>
      </c>
      <c r="E146" s="21"/>
      <c r="F14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6" s="128" t="str">
        <f>IF(Таблица2021[[#This Row],[Джерело теплозабезпечення №2]]="","",Таблица2021[[#This Row],[Джерело теплозабезпечення №2]])</f>
        <v/>
      </c>
      <c r="I146" s="21"/>
      <c r="J14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6" s="128" t="str">
        <f>IF(Таблица2021[[#This Row],[Джерело теплозабезпечення №3]]="","",Таблица2021[[#This Row],[Джерело теплозабезпечення №3]])</f>
        <v/>
      </c>
      <c r="M146" s="21"/>
      <c r="N14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6" s="27"/>
      <c r="S14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6" s="72"/>
      <c r="U14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6" s="29"/>
      <c r="W14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7" spans="1:23">
      <c r="A147" s="126">
        <v>144</v>
      </c>
      <c r="B147" s="127" t="str">
        <f>IF(Таблица1[[#This Row],[Коротка назва будівлі]]="","",Таблица1[[#This Row],[Коротка назва будівлі]])</f>
        <v/>
      </c>
      <c r="C147" s="127" t="str">
        <f>IF(Таблица1[[#This Row],[Категорія будівлі]]="","",Таблица1[[#This Row],[Категорія будівлі]])</f>
        <v/>
      </c>
      <c r="D147" s="128" t="str">
        <f>IF(Таблица1[[#This Row],[Джерело теплозабезпечення]]="","",Таблица1[[#This Row],[Джерело теплозабезпечення]])</f>
        <v/>
      </c>
      <c r="E147" s="21"/>
      <c r="F14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7" s="128" t="str">
        <f>IF(Таблица2021[[#This Row],[Джерело теплозабезпечення №2]]="","",Таблица2021[[#This Row],[Джерело теплозабезпечення №2]])</f>
        <v/>
      </c>
      <c r="I147" s="21"/>
      <c r="J14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7" s="128" t="str">
        <f>IF(Таблица2021[[#This Row],[Джерело теплозабезпечення №3]]="","",Таблица2021[[#This Row],[Джерело теплозабезпечення №3]])</f>
        <v/>
      </c>
      <c r="M147" s="21"/>
      <c r="N14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7" s="27"/>
      <c r="S14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7" s="72"/>
      <c r="U14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7" s="29"/>
      <c r="W14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8" spans="1:23">
      <c r="A148" s="126">
        <v>145</v>
      </c>
      <c r="B148" s="127" t="str">
        <f>IF(Таблица1[[#This Row],[Коротка назва будівлі]]="","",Таблица1[[#This Row],[Коротка назва будівлі]])</f>
        <v/>
      </c>
      <c r="C148" s="127" t="str">
        <f>IF(Таблица1[[#This Row],[Категорія будівлі]]="","",Таблица1[[#This Row],[Категорія будівлі]])</f>
        <v/>
      </c>
      <c r="D148" s="128" t="str">
        <f>IF(Таблица1[[#This Row],[Джерело теплозабезпечення]]="","",Таблица1[[#This Row],[Джерело теплозабезпечення]])</f>
        <v/>
      </c>
      <c r="E148" s="21"/>
      <c r="F14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8" s="128" t="str">
        <f>IF(Таблица2021[[#This Row],[Джерело теплозабезпечення №2]]="","",Таблица2021[[#This Row],[Джерело теплозабезпечення №2]])</f>
        <v/>
      </c>
      <c r="I148" s="21"/>
      <c r="J14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8" s="128" t="str">
        <f>IF(Таблица2021[[#This Row],[Джерело теплозабезпечення №3]]="","",Таблица2021[[#This Row],[Джерело теплозабезпечення №3]])</f>
        <v/>
      </c>
      <c r="M148" s="21"/>
      <c r="N14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8" s="27"/>
      <c r="S14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8" s="72"/>
      <c r="U14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8" s="29"/>
      <c r="W14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49" spans="1:23">
      <c r="A149" s="126">
        <v>146</v>
      </c>
      <c r="B149" s="127" t="str">
        <f>IF(Таблица1[[#This Row],[Коротка назва будівлі]]="","",Таблица1[[#This Row],[Коротка назва будівлі]])</f>
        <v/>
      </c>
      <c r="C149" s="127" t="str">
        <f>IF(Таблица1[[#This Row],[Категорія будівлі]]="","",Таблица1[[#This Row],[Категорія будівлі]])</f>
        <v/>
      </c>
      <c r="D149" s="128" t="str">
        <f>IF(Таблица1[[#This Row],[Джерело теплозабезпечення]]="","",Таблица1[[#This Row],[Джерело теплозабезпечення]])</f>
        <v/>
      </c>
      <c r="E149" s="21"/>
      <c r="F14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4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49" s="128" t="str">
        <f>IF(Таблица2021[[#This Row],[Джерело теплозабезпечення №2]]="","",Таблица2021[[#This Row],[Джерело теплозабезпечення №2]])</f>
        <v/>
      </c>
      <c r="I149" s="21"/>
      <c r="J14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4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49" s="128" t="str">
        <f>IF(Таблица2021[[#This Row],[Джерело теплозабезпечення №3]]="","",Таблица2021[[#This Row],[Джерело теплозабезпечення №3]])</f>
        <v/>
      </c>
      <c r="M149" s="21"/>
      <c r="N14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4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4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4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49" s="27"/>
      <c r="S14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49" s="72"/>
      <c r="U14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49" s="29"/>
      <c r="W14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0" spans="1:23">
      <c r="A150" s="126">
        <v>147</v>
      </c>
      <c r="B150" s="127" t="str">
        <f>IF(Таблица1[[#This Row],[Коротка назва будівлі]]="","",Таблица1[[#This Row],[Коротка назва будівлі]])</f>
        <v/>
      </c>
      <c r="C150" s="127" t="str">
        <f>IF(Таблица1[[#This Row],[Категорія будівлі]]="","",Таблица1[[#This Row],[Категорія будівлі]])</f>
        <v/>
      </c>
      <c r="D150" s="128" t="str">
        <f>IF(Таблица1[[#This Row],[Джерело теплозабезпечення]]="","",Таблица1[[#This Row],[Джерело теплозабезпечення]])</f>
        <v/>
      </c>
      <c r="E150" s="21"/>
      <c r="F15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0" s="128" t="str">
        <f>IF(Таблица2021[[#This Row],[Джерело теплозабезпечення №2]]="","",Таблица2021[[#This Row],[Джерело теплозабезпечення №2]])</f>
        <v/>
      </c>
      <c r="I150" s="21"/>
      <c r="J15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0" s="128" t="str">
        <f>IF(Таблица2021[[#This Row],[Джерело теплозабезпечення №3]]="","",Таблица2021[[#This Row],[Джерело теплозабезпечення №3]])</f>
        <v/>
      </c>
      <c r="M150" s="21"/>
      <c r="N15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0" s="27"/>
      <c r="S15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0" s="72"/>
      <c r="U15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0" s="29"/>
      <c r="W15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1" spans="1:23">
      <c r="A151" s="126">
        <v>148</v>
      </c>
      <c r="B151" s="127" t="str">
        <f>IF(Таблица1[[#This Row],[Коротка назва будівлі]]="","",Таблица1[[#This Row],[Коротка назва будівлі]])</f>
        <v/>
      </c>
      <c r="C151" s="127" t="str">
        <f>IF(Таблица1[[#This Row],[Категорія будівлі]]="","",Таблица1[[#This Row],[Категорія будівлі]])</f>
        <v/>
      </c>
      <c r="D151" s="128" t="str">
        <f>IF(Таблица1[[#This Row],[Джерело теплозабезпечення]]="","",Таблица1[[#This Row],[Джерело теплозабезпечення]])</f>
        <v/>
      </c>
      <c r="E151" s="21"/>
      <c r="F15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1" s="128" t="str">
        <f>IF(Таблица2021[[#This Row],[Джерело теплозабезпечення №2]]="","",Таблица2021[[#This Row],[Джерело теплозабезпечення №2]])</f>
        <v/>
      </c>
      <c r="I151" s="21"/>
      <c r="J15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1" s="128" t="str">
        <f>IF(Таблица2021[[#This Row],[Джерело теплозабезпечення №3]]="","",Таблица2021[[#This Row],[Джерело теплозабезпечення №3]])</f>
        <v/>
      </c>
      <c r="M151" s="21"/>
      <c r="N15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1" s="27"/>
      <c r="S15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1" s="72"/>
      <c r="U15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1" s="29"/>
      <c r="W15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2" spans="1:23">
      <c r="A152" s="126">
        <v>149</v>
      </c>
      <c r="B152" s="127" t="str">
        <f>IF(Таблица1[[#This Row],[Коротка назва будівлі]]="","",Таблица1[[#This Row],[Коротка назва будівлі]])</f>
        <v/>
      </c>
      <c r="C152" s="127" t="str">
        <f>IF(Таблица1[[#This Row],[Категорія будівлі]]="","",Таблица1[[#This Row],[Категорія будівлі]])</f>
        <v/>
      </c>
      <c r="D152" s="128" t="str">
        <f>IF(Таблица1[[#This Row],[Джерело теплозабезпечення]]="","",Таблица1[[#This Row],[Джерело теплозабезпечення]])</f>
        <v/>
      </c>
      <c r="E152" s="21"/>
      <c r="F15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2" s="128" t="str">
        <f>IF(Таблица2021[[#This Row],[Джерело теплозабезпечення №2]]="","",Таблица2021[[#This Row],[Джерело теплозабезпечення №2]])</f>
        <v/>
      </c>
      <c r="I152" s="21"/>
      <c r="J15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2" s="128" t="str">
        <f>IF(Таблица2021[[#This Row],[Джерело теплозабезпечення №3]]="","",Таблица2021[[#This Row],[Джерело теплозабезпечення №3]])</f>
        <v/>
      </c>
      <c r="M152" s="21"/>
      <c r="N15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2" s="27"/>
      <c r="S15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2" s="72"/>
      <c r="U15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2" s="29"/>
      <c r="W15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3" spans="1:23">
      <c r="A153" s="126">
        <v>150</v>
      </c>
      <c r="B153" s="127" t="str">
        <f>IF(Таблица1[[#This Row],[Коротка назва будівлі]]="","",Таблица1[[#This Row],[Коротка назва будівлі]])</f>
        <v/>
      </c>
      <c r="C153" s="127" t="str">
        <f>IF(Таблица1[[#This Row],[Категорія будівлі]]="","",Таблица1[[#This Row],[Категорія будівлі]])</f>
        <v/>
      </c>
      <c r="D153" s="128" t="str">
        <f>IF(Таблица1[[#This Row],[Джерело теплозабезпечення]]="","",Таблица1[[#This Row],[Джерело теплозабезпечення]])</f>
        <v/>
      </c>
      <c r="E153" s="21"/>
      <c r="F15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3" s="128" t="str">
        <f>IF(Таблица2021[[#This Row],[Джерело теплозабезпечення №2]]="","",Таблица2021[[#This Row],[Джерело теплозабезпечення №2]])</f>
        <v/>
      </c>
      <c r="I153" s="21"/>
      <c r="J15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3" s="128" t="str">
        <f>IF(Таблица2021[[#This Row],[Джерело теплозабезпечення №3]]="","",Таблица2021[[#This Row],[Джерело теплозабезпечення №3]])</f>
        <v/>
      </c>
      <c r="M153" s="21"/>
      <c r="N15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3" s="27"/>
      <c r="S15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3" s="72"/>
      <c r="U15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3" s="29"/>
      <c r="W15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4" spans="1:23">
      <c r="A154" s="126">
        <v>151</v>
      </c>
      <c r="B154" s="127" t="str">
        <f>IF(Таблица1[[#This Row],[Коротка назва будівлі]]="","",Таблица1[[#This Row],[Коротка назва будівлі]])</f>
        <v/>
      </c>
      <c r="C154" s="127" t="str">
        <f>IF(Таблица1[[#This Row],[Категорія будівлі]]="","",Таблица1[[#This Row],[Категорія будівлі]])</f>
        <v/>
      </c>
      <c r="D154" s="128" t="str">
        <f>IF(Таблица1[[#This Row],[Джерело теплозабезпечення]]="","",Таблица1[[#This Row],[Джерело теплозабезпечення]])</f>
        <v/>
      </c>
      <c r="E154" s="21"/>
      <c r="F15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4" s="128" t="str">
        <f>IF(Таблица2021[[#This Row],[Джерело теплозабезпечення №2]]="","",Таблица2021[[#This Row],[Джерело теплозабезпечення №2]])</f>
        <v/>
      </c>
      <c r="I154" s="21"/>
      <c r="J15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4" s="128" t="str">
        <f>IF(Таблица2021[[#This Row],[Джерело теплозабезпечення №3]]="","",Таблица2021[[#This Row],[Джерело теплозабезпечення №3]])</f>
        <v/>
      </c>
      <c r="M154" s="21"/>
      <c r="N15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4" s="27"/>
      <c r="S15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4" s="72"/>
      <c r="U15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4" s="29"/>
      <c r="W15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5" spans="1:23">
      <c r="A155" s="126">
        <v>152</v>
      </c>
      <c r="B155" s="127" t="str">
        <f>IF(Таблица1[[#This Row],[Коротка назва будівлі]]="","",Таблица1[[#This Row],[Коротка назва будівлі]])</f>
        <v/>
      </c>
      <c r="C155" s="127" t="str">
        <f>IF(Таблица1[[#This Row],[Категорія будівлі]]="","",Таблица1[[#This Row],[Категорія будівлі]])</f>
        <v/>
      </c>
      <c r="D155" s="128" t="str">
        <f>IF(Таблица1[[#This Row],[Джерело теплозабезпечення]]="","",Таблица1[[#This Row],[Джерело теплозабезпечення]])</f>
        <v/>
      </c>
      <c r="E155" s="21"/>
      <c r="F15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5" s="128" t="str">
        <f>IF(Таблица2021[[#This Row],[Джерело теплозабезпечення №2]]="","",Таблица2021[[#This Row],[Джерело теплозабезпечення №2]])</f>
        <v/>
      </c>
      <c r="I155" s="21"/>
      <c r="J15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5" s="128" t="str">
        <f>IF(Таблица2021[[#This Row],[Джерело теплозабезпечення №3]]="","",Таблица2021[[#This Row],[Джерело теплозабезпечення №3]])</f>
        <v/>
      </c>
      <c r="M155" s="21"/>
      <c r="N15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5" s="27"/>
      <c r="S15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5" s="72"/>
      <c r="U15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5" s="29"/>
      <c r="W15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6" spans="1:23">
      <c r="A156" s="126">
        <v>153</v>
      </c>
      <c r="B156" s="127" t="str">
        <f>IF(Таблица1[[#This Row],[Коротка назва будівлі]]="","",Таблица1[[#This Row],[Коротка назва будівлі]])</f>
        <v/>
      </c>
      <c r="C156" s="127" t="str">
        <f>IF(Таблица1[[#This Row],[Категорія будівлі]]="","",Таблица1[[#This Row],[Категорія будівлі]])</f>
        <v/>
      </c>
      <c r="D156" s="128" t="str">
        <f>IF(Таблица1[[#This Row],[Джерело теплозабезпечення]]="","",Таблица1[[#This Row],[Джерело теплозабезпечення]])</f>
        <v/>
      </c>
      <c r="E156" s="21"/>
      <c r="F15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6" s="128" t="str">
        <f>IF(Таблица2021[[#This Row],[Джерело теплозабезпечення №2]]="","",Таблица2021[[#This Row],[Джерело теплозабезпечення №2]])</f>
        <v/>
      </c>
      <c r="I156" s="21"/>
      <c r="J15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6" s="128" t="str">
        <f>IF(Таблица2021[[#This Row],[Джерело теплозабезпечення №3]]="","",Таблица2021[[#This Row],[Джерело теплозабезпечення №3]])</f>
        <v/>
      </c>
      <c r="M156" s="21"/>
      <c r="N15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6" s="27"/>
      <c r="S15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6" s="72"/>
      <c r="U15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6" s="29"/>
      <c r="W15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7" spans="1:23">
      <c r="A157" s="126">
        <v>154</v>
      </c>
      <c r="B157" s="127" t="str">
        <f>IF(Таблица1[[#This Row],[Коротка назва будівлі]]="","",Таблица1[[#This Row],[Коротка назва будівлі]])</f>
        <v/>
      </c>
      <c r="C157" s="127" t="str">
        <f>IF(Таблица1[[#This Row],[Категорія будівлі]]="","",Таблица1[[#This Row],[Категорія будівлі]])</f>
        <v/>
      </c>
      <c r="D157" s="128" t="str">
        <f>IF(Таблица1[[#This Row],[Джерело теплозабезпечення]]="","",Таблица1[[#This Row],[Джерело теплозабезпечення]])</f>
        <v/>
      </c>
      <c r="E157" s="21"/>
      <c r="F15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7" s="128" t="str">
        <f>IF(Таблица2021[[#This Row],[Джерело теплозабезпечення №2]]="","",Таблица2021[[#This Row],[Джерело теплозабезпечення №2]])</f>
        <v/>
      </c>
      <c r="I157" s="21"/>
      <c r="J15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7" s="128" t="str">
        <f>IF(Таблица2021[[#This Row],[Джерело теплозабезпечення №3]]="","",Таблица2021[[#This Row],[Джерело теплозабезпечення №3]])</f>
        <v/>
      </c>
      <c r="M157" s="21"/>
      <c r="N15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7" s="27"/>
      <c r="S15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7" s="72"/>
      <c r="U15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7" s="29"/>
      <c r="W15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8" spans="1:23">
      <c r="A158" s="126">
        <v>155</v>
      </c>
      <c r="B158" s="127" t="str">
        <f>IF(Таблица1[[#This Row],[Коротка назва будівлі]]="","",Таблица1[[#This Row],[Коротка назва будівлі]])</f>
        <v/>
      </c>
      <c r="C158" s="127" t="str">
        <f>IF(Таблица1[[#This Row],[Категорія будівлі]]="","",Таблица1[[#This Row],[Категорія будівлі]])</f>
        <v/>
      </c>
      <c r="D158" s="128" t="str">
        <f>IF(Таблица1[[#This Row],[Джерело теплозабезпечення]]="","",Таблица1[[#This Row],[Джерело теплозабезпечення]])</f>
        <v/>
      </c>
      <c r="E158" s="21"/>
      <c r="F15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8" s="128" t="str">
        <f>IF(Таблица2021[[#This Row],[Джерело теплозабезпечення №2]]="","",Таблица2021[[#This Row],[Джерело теплозабезпечення №2]])</f>
        <v/>
      </c>
      <c r="I158" s="21"/>
      <c r="J15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8" s="128" t="str">
        <f>IF(Таблица2021[[#This Row],[Джерело теплозабезпечення №3]]="","",Таблица2021[[#This Row],[Джерело теплозабезпечення №3]])</f>
        <v/>
      </c>
      <c r="M158" s="21"/>
      <c r="N15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8" s="27"/>
      <c r="S15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8" s="72"/>
      <c r="U15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8" s="29"/>
      <c r="W15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59" spans="1:23">
      <c r="A159" s="126">
        <v>156</v>
      </c>
      <c r="B159" s="127" t="str">
        <f>IF(Таблица1[[#This Row],[Коротка назва будівлі]]="","",Таблица1[[#This Row],[Коротка назва будівлі]])</f>
        <v/>
      </c>
      <c r="C159" s="127" t="str">
        <f>IF(Таблица1[[#This Row],[Категорія будівлі]]="","",Таблица1[[#This Row],[Категорія будівлі]])</f>
        <v/>
      </c>
      <c r="D159" s="128" t="str">
        <f>IF(Таблица1[[#This Row],[Джерело теплозабезпечення]]="","",Таблица1[[#This Row],[Джерело теплозабезпечення]])</f>
        <v/>
      </c>
      <c r="E159" s="21"/>
      <c r="F15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5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59" s="128" t="str">
        <f>IF(Таблица2021[[#This Row],[Джерело теплозабезпечення №2]]="","",Таблица2021[[#This Row],[Джерело теплозабезпечення №2]])</f>
        <v/>
      </c>
      <c r="I159" s="21"/>
      <c r="J15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5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59" s="128" t="str">
        <f>IF(Таблица2021[[#This Row],[Джерело теплозабезпечення №3]]="","",Таблица2021[[#This Row],[Джерело теплозабезпечення №3]])</f>
        <v/>
      </c>
      <c r="M159" s="21"/>
      <c r="N15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5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5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5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59" s="27"/>
      <c r="S15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59" s="72"/>
      <c r="U15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59" s="29"/>
      <c r="W15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0" spans="1:23">
      <c r="A160" s="126">
        <v>157</v>
      </c>
      <c r="B160" s="127" t="str">
        <f>IF(Таблица1[[#This Row],[Коротка назва будівлі]]="","",Таблица1[[#This Row],[Коротка назва будівлі]])</f>
        <v/>
      </c>
      <c r="C160" s="127" t="str">
        <f>IF(Таблица1[[#This Row],[Категорія будівлі]]="","",Таблица1[[#This Row],[Категорія будівлі]])</f>
        <v/>
      </c>
      <c r="D160" s="128" t="str">
        <f>IF(Таблица1[[#This Row],[Джерело теплозабезпечення]]="","",Таблица1[[#This Row],[Джерело теплозабезпечення]])</f>
        <v/>
      </c>
      <c r="E160" s="21"/>
      <c r="F16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0" s="128" t="str">
        <f>IF(Таблица2021[[#This Row],[Джерело теплозабезпечення №2]]="","",Таблица2021[[#This Row],[Джерело теплозабезпечення №2]])</f>
        <v/>
      </c>
      <c r="I160" s="21"/>
      <c r="J16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0" s="128" t="str">
        <f>IF(Таблица2021[[#This Row],[Джерело теплозабезпечення №3]]="","",Таблица2021[[#This Row],[Джерело теплозабезпечення №3]])</f>
        <v/>
      </c>
      <c r="M160" s="21"/>
      <c r="N16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0" s="27"/>
      <c r="S16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0" s="72"/>
      <c r="U16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0" s="29"/>
      <c r="W16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1" spans="1:23">
      <c r="A161" s="126">
        <v>158</v>
      </c>
      <c r="B161" s="127" t="str">
        <f>IF(Таблица1[[#This Row],[Коротка назва будівлі]]="","",Таблица1[[#This Row],[Коротка назва будівлі]])</f>
        <v/>
      </c>
      <c r="C161" s="127" t="str">
        <f>IF(Таблица1[[#This Row],[Категорія будівлі]]="","",Таблица1[[#This Row],[Категорія будівлі]])</f>
        <v/>
      </c>
      <c r="D161" s="128" t="str">
        <f>IF(Таблица1[[#This Row],[Джерело теплозабезпечення]]="","",Таблица1[[#This Row],[Джерело теплозабезпечення]])</f>
        <v/>
      </c>
      <c r="E161" s="21"/>
      <c r="F16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1" s="128" t="str">
        <f>IF(Таблица2021[[#This Row],[Джерело теплозабезпечення №2]]="","",Таблица2021[[#This Row],[Джерело теплозабезпечення №2]])</f>
        <v/>
      </c>
      <c r="I161" s="21"/>
      <c r="J16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1" s="128" t="str">
        <f>IF(Таблица2021[[#This Row],[Джерело теплозабезпечення №3]]="","",Таблица2021[[#This Row],[Джерело теплозабезпечення №3]])</f>
        <v/>
      </c>
      <c r="M161" s="21"/>
      <c r="N16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1" s="27"/>
      <c r="S16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1" s="72"/>
      <c r="U16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1" s="29"/>
      <c r="W16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2" spans="1:23">
      <c r="A162" s="126">
        <v>159</v>
      </c>
      <c r="B162" s="127" t="str">
        <f>IF(Таблица1[[#This Row],[Коротка назва будівлі]]="","",Таблица1[[#This Row],[Коротка назва будівлі]])</f>
        <v/>
      </c>
      <c r="C162" s="127" t="str">
        <f>IF(Таблица1[[#This Row],[Категорія будівлі]]="","",Таблица1[[#This Row],[Категорія будівлі]])</f>
        <v/>
      </c>
      <c r="D162" s="128" t="str">
        <f>IF(Таблица1[[#This Row],[Джерело теплозабезпечення]]="","",Таблица1[[#This Row],[Джерело теплозабезпечення]])</f>
        <v/>
      </c>
      <c r="E162" s="21"/>
      <c r="F16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2" s="128" t="str">
        <f>IF(Таблица2021[[#This Row],[Джерело теплозабезпечення №2]]="","",Таблица2021[[#This Row],[Джерело теплозабезпечення №2]])</f>
        <v/>
      </c>
      <c r="I162" s="21"/>
      <c r="J16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2" s="128" t="str">
        <f>IF(Таблица2021[[#This Row],[Джерело теплозабезпечення №3]]="","",Таблица2021[[#This Row],[Джерело теплозабезпечення №3]])</f>
        <v/>
      </c>
      <c r="M162" s="21"/>
      <c r="N16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2" s="27"/>
      <c r="S16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2" s="72"/>
      <c r="U16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2" s="29"/>
      <c r="W16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3" spans="1:23">
      <c r="A163" s="126">
        <v>160</v>
      </c>
      <c r="B163" s="127" t="str">
        <f>IF(Таблица1[[#This Row],[Коротка назва будівлі]]="","",Таблица1[[#This Row],[Коротка назва будівлі]])</f>
        <v/>
      </c>
      <c r="C163" s="127" t="str">
        <f>IF(Таблица1[[#This Row],[Категорія будівлі]]="","",Таблица1[[#This Row],[Категорія будівлі]])</f>
        <v/>
      </c>
      <c r="D163" s="128" t="str">
        <f>IF(Таблица1[[#This Row],[Джерело теплозабезпечення]]="","",Таблица1[[#This Row],[Джерело теплозабезпечення]])</f>
        <v/>
      </c>
      <c r="E163" s="21"/>
      <c r="F16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3" s="128" t="str">
        <f>IF(Таблица2021[[#This Row],[Джерело теплозабезпечення №2]]="","",Таблица2021[[#This Row],[Джерело теплозабезпечення №2]])</f>
        <v/>
      </c>
      <c r="I163" s="21"/>
      <c r="J16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3" s="128" t="str">
        <f>IF(Таблица2021[[#This Row],[Джерело теплозабезпечення №3]]="","",Таблица2021[[#This Row],[Джерело теплозабезпечення №3]])</f>
        <v/>
      </c>
      <c r="M163" s="21"/>
      <c r="N16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3" s="27"/>
      <c r="S16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3" s="72"/>
      <c r="U16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3" s="29"/>
      <c r="W16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4" spans="1:23">
      <c r="A164" s="126">
        <v>161</v>
      </c>
      <c r="B164" s="127" t="str">
        <f>IF(Таблица1[[#This Row],[Коротка назва будівлі]]="","",Таблица1[[#This Row],[Коротка назва будівлі]])</f>
        <v/>
      </c>
      <c r="C164" s="127" t="str">
        <f>IF(Таблица1[[#This Row],[Категорія будівлі]]="","",Таблица1[[#This Row],[Категорія будівлі]])</f>
        <v/>
      </c>
      <c r="D164" s="128" t="str">
        <f>IF(Таблица1[[#This Row],[Джерело теплозабезпечення]]="","",Таблица1[[#This Row],[Джерело теплозабезпечення]])</f>
        <v/>
      </c>
      <c r="E164" s="21"/>
      <c r="F16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4" s="128" t="str">
        <f>IF(Таблица2021[[#This Row],[Джерело теплозабезпечення №2]]="","",Таблица2021[[#This Row],[Джерело теплозабезпечення №2]])</f>
        <v/>
      </c>
      <c r="I164" s="21"/>
      <c r="J16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4" s="128" t="str">
        <f>IF(Таблица2021[[#This Row],[Джерело теплозабезпечення №3]]="","",Таблица2021[[#This Row],[Джерело теплозабезпечення №3]])</f>
        <v/>
      </c>
      <c r="M164" s="21"/>
      <c r="N16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4" s="27"/>
      <c r="S16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4" s="72"/>
      <c r="U16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4" s="29"/>
      <c r="W16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5" spans="1:23">
      <c r="A165" s="126">
        <v>162</v>
      </c>
      <c r="B165" s="127" t="str">
        <f>IF(Таблица1[[#This Row],[Коротка назва будівлі]]="","",Таблица1[[#This Row],[Коротка назва будівлі]])</f>
        <v/>
      </c>
      <c r="C165" s="127" t="str">
        <f>IF(Таблица1[[#This Row],[Категорія будівлі]]="","",Таблица1[[#This Row],[Категорія будівлі]])</f>
        <v/>
      </c>
      <c r="D165" s="128" t="str">
        <f>IF(Таблица1[[#This Row],[Джерело теплозабезпечення]]="","",Таблица1[[#This Row],[Джерело теплозабезпечення]])</f>
        <v/>
      </c>
      <c r="E165" s="21"/>
      <c r="F16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5" s="128" t="str">
        <f>IF(Таблица2021[[#This Row],[Джерело теплозабезпечення №2]]="","",Таблица2021[[#This Row],[Джерело теплозабезпечення №2]])</f>
        <v/>
      </c>
      <c r="I165" s="21"/>
      <c r="J16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5" s="128" t="str">
        <f>IF(Таблица2021[[#This Row],[Джерело теплозабезпечення №3]]="","",Таблица2021[[#This Row],[Джерело теплозабезпечення №3]])</f>
        <v/>
      </c>
      <c r="M165" s="21"/>
      <c r="N16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5" s="27"/>
      <c r="S16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5" s="72"/>
      <c r="U16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5" s="29"/>
      <c r="W16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6" spans="1:23">
      <c r="A166" s="126">
        <v>163</v>
      </c>
      <c r="B166" s="127" t="str">
        <f>IF(Таблица1[[#This Row],[Коротка назва будівлі]]="","",Таблица1[[#This Row],[Коротка назва будівлі]])</f>
        <v/>
      </c>
      <c r="C166" s="127" t="str">
        <f>IF(Таблица1[[#This Row],[Категорія будівлі]]="","",Таблица1[[#This Row],[Категорія будівлі]])</f>
        <v/>
      </c>
      <c r="D166" s="128" t="str">
        <f>IF(Таблица1[[#This Row],[Джерело теплозабезпечення]]="","",Таблица1[[#This Row],[Джерело теплозабезпечення]])</f>
        <v/>
      </c>
      <c r="E166" s="21"/>
      <c r="F16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6" s="128" t="str">
        <f>IF(Таблица2021[[#This Row],[Джерело теплозабезпечення №2]]="","",Таблица2021[[#This Row],[Джерело теплозабезпечення №2]])</f>
        <v/>
      </c>
      <c r="I166" s="21"/>
      <c r="J16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6" s="128" t="str">
        <f>IF(Таблица2021[[#This Row],[Джерело теплозабезпечення №3]]="","",Таблица2021[[#This Row],[Джерело теплозабезпечення №3]])</f>
        <v/>
      </c>
      <c r="M166" s="21"/>
      <c r="N16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6" s="27"/>
      <c r="S16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6" s="72"/>
      <c r="U16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6" s="29"/>
      <c r="W16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7" spans="1:23">
      <c r="A167" s="126">
        <v>164</v>
      </c>
      <c r="B167" s="127" t="str">
        <f>IF(Таблица1[[#This Row],[Коротка назва будівлі]]="","",Таблица1[[#This Row],[Коротка назва будівлі]])</f>
        <v/>
      </c>
      <c r="C167" s="127" t="str">
        <f>IF(Таблица1[[#This Row],[Категорія будівлі]]="","",Таблица1[[#This Row],[Категорія будівлі]])</f>
        <v/>
      </c>
      <c r="D167" s="128" t="str">
        <f>IF(Таблица1[[#This Row],[Джерело теплозабезпечення]]="","",Таблица1[[#This Row],[Джерело теплозабезпечення]])</f>
        <v/>
      </c>
      <c r="E167" s="21"/>
      <c r="F16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7" s="128" t="str">
        <f>IF(Таблица2021[[#This Row],[Джерело теплозабезпечення №2]]="","",Таблица2021[[#This Row],[Джерело теплозабезпечення №2]])</f>
        <v/>
      </c>
      <c r="I167" s="21"/>
      <c r="J16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7" s="128" t="str">
        <f>IF(Таблица2021[[#This Row],[Джерело теплозабезпечення №3]]="","",Таблица2021[[#This Row],[Джерело теплозабезпечення №3]])</f>
        <v/>
      </c>
      <c r="M167" s="21"/>
      <c r="N16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7" s="27"/>
      <c r="S16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7" s="72"/>
      <c r="U16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7" s="29"/>
      <c r="W16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8" spans="1:23">
      <c r="A168" s="126">
        <v>165</v>
      </c>
      <c r="B168" s="127" t="str">
        <f>IF(Таблица1[[#This Row],[Коротка назва будівлі]]="","",Таблица1[[#This Row],[Коротка назва будівлі]])</f>
        <v/>
      </c>
      <c r="C168" s="127" t="str">
        <f>IF(Таблица1[[#This Row],[Категорія будівлі]]="","",Таблица1[[#This Row],[Категорія будівлі]])</f>
        <v/>
      </c>
      <c r="D168" s="128" t="str">
        <f>IF(Таблица1[[#This Row],[Джерело теплозабезпечення]]="","",Таблица1[[#This Row],[Джерело теплозабезпечення]])</f>
        <v/>
      </c>
      <c r="E168" s="21"/>
      <c r="F16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8" s="128" t="str">
        <f>IF(Таблица2021[[#This Row],[Джерело теплозабезпечення №2]]="","",Таблица2021[[#This Row],[Джерело теплозабезпечення №2]])</f>
        <v/>
      </c>
      <c r="I168" s="21"/>
      <c r="J16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8" s="128" t="str">
        <f>IF(Таблица2021[[#This Row],[Джерело теплозабезпечення №3]]="","",Таблица2021[[#This Row],[Джерело теплозабезпечення №3]])</f>
        <v/>
      </c>
      <c r="M168" s="21"/>
      <c r="N16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8" s="27"/>
      <c r="S16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8" s="72"/>
      <c r="U16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8" s="29"/>
      <c r="W16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69" spans="1:23">
      <c r="A169" s="126">
        <v>166</v>
      </c>
      <c r="B169" s="127" t="str">
        <f>IF(Таблица1[[#This Row],[Коротка назва будівлі]]="","",Таблица1[[#This Row],[Коротка назва будівлі]])</f>
        <v/>
      </c>
      <c r="C169" s="127" t="str">
        <f>IF(Таблица1[[#This Row],[Категорія будівлі]]="","",Таблица1[[#This Row],[Категорія будівлі]])</f>
        <v/>
      </c>
      <c r="D169" s="128" t="str">
        <f>IF(Таблица1[[#This Row],[Джерело теплозабезпечення]]="","",Таблица1[[#This Row],[Джерело теплозабезпечення]])</f>
        <v/>
      </c>
      <c r="E169" s="21"/>
      <c r="F16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6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69" s="128" t="str">
        <f>IF(Таблица2021[[#This Row],[Джерело теплозабезпечення №2]]="","",Таблица2021[[#This Row],[Джерело теплозабезпечення №2]])</f>
        <v/>
      </c>
      <c r="I169" s="21"/>
      <c r="J16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6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69" s="128" t="str">
        <f>IF(Таблица2021[[#This Row],[Джерело теплозабезпечення №3]]="","",Таблица2021[[#This Row],[Джерело теплозабезпечення №3]])</f>
        <v/>
      </c>
      <c r="M169" s="21"/>
      <c r="N16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6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6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6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69" s="27"/>
      <c r="S16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69" s="72"/>
      <c r="U16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69" s="29"/>
      <c r="W16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0" spans="1:23">
      <c r="A170" s="126">
        <v>167</v>
      </c>
      <c r="B170" s="127" t="str">
        <f>IF(Таблица1[[#This Row],[Коротка назва будівлі]]="","",Таблица1[[#This Row],[Коротка назва будівлі]])</f>
        <v/>
      </c>
      <c r="C170" s="127" t="str">
        <f>IF(Таблица1[[#This Row],[Категорія будівлі]]="","",Таблица1[[#This Row],[Категорія будівлі]])</f>
        <v/>
      </c>
      <c r="D170" s="128" t="str">
        <f>IF(Таблица1[[#This Row],[Джерело теплозабезпечення]]="","",Таблица1[[#This Row],[Джерело теплозабезпечення]])</f>
        <v/>
      </c>
      <c r="E170" s="21"/>
      <c r="F17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0" s="128" t="str">
        <f>IF(Таблица2021[[#This Row],[Джерело теплозабезпечення №2]]="","",Таблица2021[[#This Row],[Джерело теплозабезпечення №2]])</f>
        <v/>
      </c>
      <c r="I170" s="21"/>
      <c r="J17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0" s="128" t="str">
        <f>IF(Таблица2021[[#This Row],[Джерело теплозабезпечення №3]]="","",Таблица2021[[#This Row],[Джерело теплозабезпечення №3]])</f>
        <v/>
      </c>
      <c r="M170" s="21"/>
      <c r="N17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0" s="27"/>
      <c r="S17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0" s="72"/>
      <c r="U17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0" s="29"/>
      <c r="W17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1" spans="1:23">
      <c r="A171" s="126">
        <v>168</v>
      </c>
      <c r="B171" s="127" t="str">
        <f>IF(Таблица1[[#This Row],[Коротка назва будівлі]]="","",Таблица1[[#This Row],[Коротка назва будівлі]])</f>
        <v/>
      </c>
      <c r="C171" s="127" t="str">
        <f>IF(Таблица1[[#This Row],[Категорія будівлі]]="","",Таблица1[[#This Row],[Категорія будівлі]])</f>
        <v/>
      </c>
      <c r="D171" s="128" t="str">
        <f>IF(Таблица1[[#This Row],[Джерело теплозабезпечення]]="","",Таблица1[[#This Row],[Джерело теплозабезпечення]])</f>
        <v/>
      </c>
      <c r="E171" s="21"/>
      <c r="F17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1" s="128" t="str">
        <f>IF(Таблица2021[[#This Row],[Джерело теплозабезпечення №2]]="","",Таблица2021[[#This Row],[Джерело теплозабезпечення №2]])</f>
        <v/>
      </c>
      <c r="I171" s="21"/>
      <c r="J17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1" s="128" t="str">
        <f>IF(Таблица2021[[#This Row],[Джерело теплозабезпечення №3]]="","",Таблица2021[[#This Row],[Джерело теплозабезпечення №3]])</f>
        <v/>
      </c>
      <c r="M171" s="21"/>
      <c r="N17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1" s="27"/>
      <c r="S17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1" s="72"/>
      <c r="U17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1" s="29"/>
      <c r="W17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2" spans="1:23">
      <c r="A172" s="126">
        <v>169</v>
      </c>
      <c r="B172" s="127" t="str">
        <f>IF(Таблица1[[#This Row],[Коротка назва будівлі]]="","",Таблица1[[#This Row],[Коротка назва будівлі]])</f>
        <v/>
      </c>
      <c r="C172" s="127" t="str">
        <f>IF(Таблица1[[#This Row],[Категорія будівлі]]="","",Таблица1[[#This Row],[Категорія будівлі]])</f>
        <v/>
      </c>
      <c r="D172" s="128" t="str">
        <f>IF(Таблица1[[#This Row],[Джерело теплозабезпечення]]="","",Таблица1[[#This Row],[Джерело теплозабезпечення]])</f>
        <v/>
      </c>
      <c r="E172" s="21"/>
      <c r="F17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2" s="128" t="str">
        <f>IF(Таблица2021[[#This Row],[Джерело теплозабезпечення №2]]="","",Таблица2021[[#This Row],[Джерело теплозабезпечення №2]])</f>
        <v/>
      </c>
      <c r="I172" s="21"/>
      <c r="J17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2" s="128" t="str">
        <f>IF(Таблица2021[[#This Row],[Джерело теплозабезпечення №3]]="","",Таблица2021[[#This Row],[Джерело теплозабезпечення №3]])</f>
        <v/>
      </c>
      <c r="M172" s="21"/>
      <c r="N17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2" s="27"/>
      <c r="S17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2" s="72"/>
      <c r="U17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2" s="29"/>
      <c r="W17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3" spans="1:23">
      <c r="A173" s="126">
        <v>170</v>
      </c>
      <c r="B173" s="127" t="str">
        <f>IF(Таблица1[[#This Row],[Коротка назва будівлі]]="","",Таблица1[[#This Row],[Коротка назва будівлі]])</f>
        <v/>
      </c>
      <c r="C173" s="127" t="str">
        <f>IF(Таблица1[[#This Row],[Категорія будівлі]]="","",Таблица1[[#This Row],[Категорія будівлі]])</f>
        <v/>
      </c>
      <c r="D173" s="128" t="str">
        <f>IF(Таблица1[[#This Row],[Джерело теплозабезпечення]]="","",Таблица1[[#This Row],[Джерело теплозабезпечення]])</f>
        <v/>
      </c>
      <c r="E173" s="21"/>
      <c r="F17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3" s="128" t="str">
        <f>IF(Таблица2021[[#This Row],[Джерело теплозабезпечення №2]]="","",Таблица2021[[#This Row],[Джерело теплозабезпечення №2]])</f>
        <v/>
      </c>
      <c r="I173" s="21"/>
      <c r="J17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3" s="128" t="str">
        <f>IF(Таблица2021[[#This Row],[Джерело теплозабезпечення №3]]="","",Таблица2021[[#This Row],[Джерело теплозабезпечення №3]])</f>
        <v/>
      </c>
      <c r="M173" s="21"/>
      <c r="N17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3" s="27"/>
      <c r="S17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3" s="72"/>
      <c r="U17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3" s="29"/>
      <c r="W17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4" spans="1:23">
      <c r="A174" s="126">
        <v>171</v>
      </c>
      <c r="B174" s="127" t="str">
        <f>IF(Таблица1[[#This Row],[Коротка назва будівлі]]="","",Таблица1[[#This Row],[Коротка назва будівлі]])</f>
        <v/>
      </c>
      <c r="C174" s="127" t="str">
        <f>IF(Таблица1[[#This Row],[Категорія будівлі]]="","",Таблица1[[#This Row],[Категорія будівлі]])</f>
        <v/>
      </c>
      <c r="D174" s="128" t="str">
        <f>IF(Таблица1[[#This Row],[Джерело теплозабезпечення]]="","",Таблица1[[#This Row],[Джерело теплозабезпечення]])</f>
        <v/>
      </c>
      <c r="E174" s="21"/>
      <c r="F17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4" s="128" t="str">
        <f>IF(Таблица2021[[#This Row],[Джерело теплозабезпечення №2]]="","",Таблица2021[[#This Row],[Джерело теплозабезпечення №2]])</f>
        <v/>
      </c>
      <c r="I174" s="21"/>
      <c r="J17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4" s="128" t="str">
        <f>IF(Таблица2021[[#This Row],[Джерело теплозабезпечення №3]]="","",Таблица2021[[#This Row],[Джерело теплозабезпечення №3]])</f>
        <v/>
      </c>
      <c r="M174" s="21"/>
      <c r="N17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4" s="27"/>
      <c r="S17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4" s="72"/>
      <c r="U17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4" s="29"/>
      <c r="W17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5" spans="1:23">
      <c r="A175" s="126">
        <v>172</v>
      </c>
      <c r="B175" s="127" t="str">
        <f>IF(Таблица1[[#This Row],[Коротка назва будівлі]]="","",Таблица1[[#This Row],[Коротка назва будівлі]])</f>
        <v/>
      </c>
      <c r="C175" s="127" t="str">
        <f>IF(Таблица1[[#This Row],[Категорія будівлі]]="","",Таблица1[[#This Row],[Категорія будівлі]])</f>
        <v/>
      </c>
      <c r="D175" s="128" t="str">
        <f>IF(Таблица1[[#This Row],[Джерело теплозабезпечення]]="","",Таблица1[[#This Row],[Джерело теплозабезпечення]])</f>
        <v/>
      </c>
      <c r="E175" s="21"/>
      <c r="F17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5" s="128" t="str">
        <f>IF(Таблица2021[[#This Row],[Джерело теплозабезпечення №2]]="","",Таблица2021[[#This Row],[Джерело теплозабезпечення №2]])</f>
        <v/>
      </c>
      <c r="I175" s="21"/>
      <c r="J17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5" s="128" t="str">
        <f>IF(Таблица2021[[#This Row],[Джерело теплозабезпечення №3]]="","",Таблица2021[[#This Row],[Джерело теплозабезпечення №3]])</f>
        <v/>
      </c>
      <c r="M175" s="21"/>
      <c r="N17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5" s="27"/>
      <c r="S17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5" s="72"/>
      <c r="U17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5" s="29"/>
      <c r="W17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6" spans="1:23">
      <c r="A176" s="126">
        <v>173</v>
      </c>
      <c r="B176" s="127" t="str">
        <f>IF(Таблица1[[#This Row],[Коротка назва будівлі]]="","",Таблица1[[#This Row],[Коротка назва будівлі]])</f>
        <v/>
      </c>
      <c r="C176" s="127" t="str">
        <f>IF(Таблица1[[#This Row],[Категорія будівлі]]="","",Таблица1[[#This Row],[Категорія будівлі]])</f>
        <v/>
      </c>
      <c r="D176" s="128" t="str">
        <f>IF(Таблица1[[#This Row],[Джерело теплозабезпечення]]="","",Таблица1[[#This Row],[Джерело теплозабезпечення]])</f>
        <v/>
      </c>
      <c r="E176" s="21"/>
      <c r="F17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6" s="128" t="str">
        <f>IF(Таблица2021[[#This Row],[Джерело теплозабезпечення №2]]="","",Таблица2021[[#This Row],[Джерело теплозабезпечення №2]])</f>
        <v/>
      </c>
      <c r="I176" s="21"/>
      <c r="J17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6" s="128" t="str">
        <f>IF(Таблица2021[[#This Row],[Джерело теплозабезпечення №3]]="","",Таблица2021[[#This Row],[Джерело теплозабезпечення №3]])</f>
        <v/>
      </c>
      <c r="M176" s="21"/>
      <c r="N17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6" s="27"/>
      <c r="S17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6" s="72"/>
      <c r="U17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6" s="29"/>
      <c r="W17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7" spans="1:23">
      <c r="A177" s="126">
        <v>174</v>
      </c>
      <c r="B177" s="127" t="str">
        <f>IF(Таблица1[[#This Row],[Коротка назва будівлі]]="","",Таблица1[[#This Row],[Коротка назва будівлі]])</f>
        <v/>
      </c>
      <c r="C177" s="127" t="str">
        <f>IF(Таблица1[[#This Row],[Категорія будівлі]]="","",Таблица1[[#This Row],[Категорія будівлі]])</f>
        <v/>
      </c>
      <c r="D177" s="128" t="str">
        <f>IF(Таблица1[[#This Row],[Джерело теплозабезпечення]]="","",Таблица1[[#This Row],[Джерело теплозабезпечення]])</f>
        <v/>
      </c>
      <c r="E177" s="21"/>
      <c r="F17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7" s="128" t="str">
        <f>IF(Таблица2021[[#This Row],[Джерело теплозабезпечення №2]]="","",Таблица2021[[#This Row],[Джерело теплозабезпечення №2]])</f>
        <v/>
      </c>
      <c r="I177" s="21"/>
      <c r="J17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7" s="128" t="str">
        <f>IF(Таблица2021[[#This Row],[Джерело теплозабезпечення №3]]="","",Таблица2021[[#This Row],[Джерело теплозабезпечення №3]])</f>
        <v/>
      </c>
      <c r="M177" s="21"/>
      <c r="N17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7" s="27"/>
      <c r="S17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7" s="72"/>
      <c r="U17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7" s="29"/>
      <c r="W17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8" spans="1:23">
      <c r="A178" s="126">
        <v>175</v>
      </c>
      <c r="B178" s="127" t="str">
        <f>IF(Таблица1[[#This Row],[Коротка назва будівлі]]="","",Таблица1[[#This Row],[Коротка назва будівлі]])</f>
        <v/>
      </c>
      <c r="C178" s="127" t="str">
        <f>IF(Таблица1[[#This Row],[Категорія будівлі]]="","",Таблица1[[#This Row],[Категорія будівлі]])</f>
        <v/>
      </c>
      <c r="D178" s="128" t="str">
        <f>IF(Таблица1[[#This Row],[Джерело теплозабезпечення]]="","",Таблица1[[#This Row],[Джерело теплозабезпечення]])</f>
        <v/>
      </c>
      <c r="E178" s="21"/>
      <c r="F17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8" s="128" t="str">
        <f>IF(Таблица2021[[#This Row],[Джерело теплозабезпечення №2]]="","",Таблица2021[[#This Row],[Джерело теплозабезпечення №2]])</f>
        <v/>
      </c>
      <c r="I178" s="21"/>
      <c r="J17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8" s="128" t="str">
        <f>IF(Таблица2021[[#This Row],[Джерело теплозабезпечення №3]]="","",Таблица2021[[#This Row],[Джерело теплозабезпечення №3]])</f>
        <v/>
      </c>
      <c r="M178" s="21"/>
      <c r="N17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8" s="27"/>
      <c r="S17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8" s="72"/>
      <c r="U17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8" s="29"/>
      <c r="W17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79" spans="1:23">
      <c r="A179" s="126">
        <v>176</v>
      </c>
      <c r="B179" s="127" t="str">
        <f>IF(Таблица1[[#This Row],[Коротка назва будівлі]]="","",Таблица1[[#This Row],[Коротка назва будівлі]])</f>
        <v/>
      </c>
      <c r="C179" s="127" t="str">
        <f>IF(Таблица1[[#This Row],[Категорія будівлі]]="","",Таблица1[[#This Row],[Категорія будівлі]])</f>
        <v/>
      </c>
      <c r="D179" s="128" t="str">
        <f>IF(Таблица1[[#This Row],[Джерело теплозабезпечення]]="","",Таблица1[[#This Row],[Джерело теплозабезпечення]])</f>
        <v/>
      </c>
      <c r="E179" s="21"/>
      <c r="F17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7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79" s="128" t="str">
        <f>IF(Таблица2021[[#This Row],[Джерело теплозабезпечення №2]]="","",Таблица2021[[#This Row],[Джерело теплозабезпечення №2]])</f>
        <v/>
      </c>
      <c r="I179" s="21"/>
      <c r="J17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7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79" s="128" t="str">
        <f>IF(Таблица2021[[#This Row],[Джерело теплозабезпечення №3]]="","",Таблица2021[[#This Row],[Джерело теплозабезпечення №3]])</f>
        <v/>
      </c>
      <c r="M179" s="21"/>
      <c r="N17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7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7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7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79" s="27"/>
      <c r="S17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79" s="72"/>
      <c r="U17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79" s="29"/>
      <c r="W17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0" spans="1:23">
      <c r="A180" s="126">
        <v>177</v>
      </c>
      <c r="B180" s="127" t="str">
        <f>IF(Таблица1[[#This Row],[Коротка назва будівлі]]="","",Таблица1[[#This Row],[Коротка назва будівлі]])</f>
        <v/>
      </c>
      <c r="C180" s="127" t="str">
        <f>IF(Таблица1[[#This Row],[Категорія будівлі]]="","",Таблица1[[#This Row],[Категорія будівлі]])</f>
        <v/>
      </c>
      <c r="D180" s="128" t="str">
        <f>IF(Таблица1[[#This Row],[Джерело теплозабезпечення]]="","",Таблица1[[#This Row],[Джерело теплозабезпечення]])</f>
        <v/>
      </c>
      <c r="E180" s="21"/>
      <c r="F18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0" s="128" t="str">
        <f>IF(Таблица2021[[#This Row],[Джерело теплозабезпечення №2]]="","",Таблица2021[[#This Row],[Джерело теплозабезпечення №2]])</f>
        <v/>
      </c>
      <c r="I180" s="21"/>
      <c r="J18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0" s="128" t="str">
        <f>IF(Таблица2021[[#This Row],[Джерело теплозабезпечення №3]]="","",Таблица2021[[#This Row],[Джерело теплозабезпечення №3]])</f>
        <v/>
      </c>
      <c r="M180" s="21"/>
      <c r="N18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0" s="27"/>
      <c r="S18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0" s="72"/>
      <c r="U18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0" s="29"/>
      <c r="W18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1" spans="1:23">
      <c r="A181" s="126">
        <v>178</v>
      </c>
      <c r="B181" s="127" t="str">
        <f>IF(Таблица1[[#This Row],[Коротка назва будівлі]]="","",Таблица1[[#This Row],[Коротка назва будівлі]])</f>
        <v/>
      </c>
      <c r="C181" s="127" t="str">
        <f>IF(Таблица1[[#This Row],[Категорія будівлі]]="","",Таблица1[[#This Row],[Категорія будівлі]])</f>
        <v/>
      </c>
      <c r="D181" s="128" t="str">
        <f>IF(Таблица1[[#This Row],[Джерело теплозабезпечення]]="","",Таблица1[[#This Row],[Джерело теплозабезпечення]])</f>
        <v/>
      </c>
      <c r="E181" s="21"/>
      <c r="F18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1" s="128" t="str">
        <f>IF(Таблица2021[[#This Row],[Джерело теплозабезпечення №2]]="","",Таблица2021[[#This Row],[Джерело теплозабезпечення №2]])</f>
        <v/>
      </c>
      <c r="I181" s="21"/>
      <c r="J18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1" s="128" t="str">
        <f>IF(Таблица2021[[#This Row],[Джерело теплозабезпечення №3]]="","",Таблица2021[[#This Row],[Джерело теплозабезпечення №3]])</f>
        <v/>
      </c>
      <c r="M181" s="21"/>
      <c r="N18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1" s="27"/>
      <c r="S18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1" s="72"/>
      <c r="U18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1" s="29"/>
      <c r="W18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2" spans="1:23">
      <c r="A182" s="126">
        <v>179</v>
      </c>
      <c r="B182" s="127" t="str">
        <f>IF(Таблица1[[#This Row],[Коротка назва будівлі]]="","",Таблица1[[#This Row],[Коротка назва будівлі]])</f>
        <v/>
      </c>
      <c r="C182" s="127" t="str">
        <f>IF(Таблица1[[#This Row],[Категорія будівлі]]="","",Таблица1[[#This Row],[Категорія будівлі]])</f>
        <v/>
      </c>
      <c r="D182" s="128" t="str">
        <f>IF(Таблица1[[#This Row],[Джерело теплозабезпечення]]="","",Таблица1[[#This Row],[Джерело теплозабезпечення]])</f>
        <v/>
      </c>
      <c r="E182" s="21"/>
      <c r="F18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2" s="128" t="str">
        <f>IF(Таблица2021[[#This Row],[Джерело теплозабезпечення №2]]="","",Таблица2021[[#This Row],[Джерело теплозабезпечення №2]])</f>
        <v/>
      </c>
      <c r="I182" s="21"/>
      <c r="J18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2" s="128" t="str">
        <f>IF(Таблица2021[[#This Row],[Джерело теплозабезпечення №3]]="","",Таблица2021[[#This Row],[Джерело теплозабезпечення №3]])</f>
        <v/>
      </c>
      <c r="M182" s="21"/>
      <c r="N18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2" s="27"/>
      <c r="S18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2" s="72"/>
      <c r="U18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2" s="29"/>
      <c r="W18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3" spans="1:23">
      <c r="A183" s="126">
        <v>180</v>
      </c>
      <c r="B183" s="127" t="str">
        <f>IF(Таблица1[[#This Row],[Коротка назва будівлі]]="","",Таблица1[[#This Row],[Коротка назва будівлі]])</f>
        <v/>
      </c>
      <c r="C183" s="127" t="str">
        <f>IF(Таблица1[[#This Row],[Категорія будівлі]]="","",Таблица1[[#This Row],[Категорія будівлі]])</f>
        <v/>
      </c>
      <c r="D183" s="128" t="str">
        <f>IF(Таблица1[[#This Row],[Джерело теплозабезпечення]]="","",Таблица1[[#This Row],[Джерело теплозабезпечення]])</f>
        <v/>
      </c>
      <c r="E183" s="21"/>
      <c r="F18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3" s="128" t="str">
        <f>IF(Таблица2021[[#This Row],[Джерело теплозабезпечення №2]]="","",Таблица2021[[#This Row],[Джерело теплозабезпечення №2]])</f>
        <v/>
      </c>
      <c r="I183" s="21"/>
      <c r="J18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3" s="128" t="str">
        <f>IF(Таблица2021[[#This Row],[Джерело теплозабезпечення №3]]="","",Таблица2021[[#This Row],[Джерело теплозабезпечення №3]])</f>
        <v/>
      </c>
      <c r="M183" s="21"/>
      <c r="N18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3" s="27"/>
      <c r="S18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3" s="72"/>
      <c r="U18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3" s="29"/>
      <c r="W18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4" spans="1:23">
      <c r="A184" s="126">
        <v>181</v>
      </c>
      <c r="B184" s="127" t="str">
        <f>IF(Таблица1[[#This Row],[Коротка назва будівлі]]="","",Таблица1[[#This Row],[Коротка назва будівлі]])</f>
        <v/>
      </c>
      <c r="C184" s="127" t="str">
        <f>IF(Таблица1[[#This Row],[Категорія будівлі]]="","",Таблица1[[#This Row],[Категорія будівлі]])</f>
        <v/>
      </c>
      <c r="D184" s="128" t="str">
        <f>IF(Таблица1[[#This Row],[Джерело теплозабезпечення]]="","",Таблица1[[#This Row],[Джерело теплозабезпечення]])</f>
        <v/>
      </c>
      <c r="E184" s="21"/>
      <c r="F18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4" s="128" t="str">
        <f>IF(Таблица2021[[#This Row],[Джерело теплозабезпечення №2]]="","",Таблица2021[[#This Row],[Джерело теплозабезпечення №2]])</f>
        <v/>
      </c>
      <c r="I184" s="21"/>
      <c r="J18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4" s="128" t="str">
        <f>IF(Таблица2021[[#This Row],[Джерело теплозабезпечення №3]]="","",Таблица2021[[#This Row],[Джерело теплозабезпечення №3]])</f>
        <v/>
      </c>
      <c r="M184" s="21"/>
      <c r="N18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4" s="27"/>
      <c r="S18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4" s="72"/>
      <c r="U18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4" s="29"/>
      <c r="W18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5" spans="1:23">
      <c r="A185" s="126">
        <v>182</v>
      </c>
      <c r="B185" s="127" t="str">
        <f>IF(Таблица1[[#This Row],[Коротка назва будівлі]]="","",Таблица1[[#This Row],[Коротка назва будівлі]])</f>
        <v/>
      </c>
      <c r="C185" s="127" t="str">
        <f>IF(Таблица1[[#This Row],[Категорія будівлі]]="","",Таблица1[[#This Row],[Категорія будівлі]])</f>
        <v/>
      </c>
      <c r="D185" s="128" t="str">
        <f>IF(Таблица1[[#This Row],[Джерело теплозабезпечення]]="","",Таблица1[[#This Row],[Джерело теплозабезпечення]])</f>
        <v/>
      </c>
      <c r="E185" s="21"/>
      <c r="F18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5" s="128" t="str">
        <f>IF(Таблица2021[[#This Row],[Джерело теплозабезпечення №2]]="","",Таблица2021[[#This Row],[Джерело теплозабезпечення №2]])</f>
        <v/>
      </c>
      <c r="I185" s="21"/>
      <c r="J18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5" s="128" t="str">
        <f>IF(Таблица2021[[#This Row],[Джерело теплозабезпечення №3]]="","",Таблица2021[[#This Row],[Джерело теплозабезпечення №3]])</f>
        <v/>
      </c>
      <c r="M185" s="21"/>
      <c r="N18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5" s="27"/>
      <c r="S18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5" s="72"/>
      <c r="U18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5" s="29"/>
      <c r="W18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6" spans="1:23">
      <c r="A186" s="126">
        <v>183</v>
      </c>
      <c r="B186" s="127" t="str">
        <f>IF(Таблица1[[#This Row],[Коротка назва будівлі]]="","",Таблица1[[#This Row],[Коротка назва будівлі]])</f>
        <v/>
      </c>
      <c r="C186" s="127" t="str">
        <f>IF(Таблица1[[#This Row],[Категорія будівлі]]="","",Таблица1[[#This Row],[Категорія будівлі]])</f>
        <v/>
      </c>
      <c r="D186" s="128" t="str">
        <f>IF(Таблица1[[#This Row],[Джерело теплозабезпечення]]="","",Таблица1[[#This Row],[Джерело теплозабезпечення]])</f>
        <v/>
      </c>
      <c r="E186" s="21"/>
      <c r="F18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6" s="128" t="str">
        <f>IF(Таблица2021[[#This Row],[Джерело теплозабезпечення №2]]="","",Таблица2021[[#This Row],[Джерело теплозабезпечення №2]])</f>
        <v/>
      </c>
      <c r="I186" s="21"/>
      <c r="J18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6" s="128" t="str">
        <f>IF(Таблица2021[[#This Row],[Джерело теплозабезпечення №3]]="","",Таблица2021[[#This Row],[Джерело теплозабезпечення №3]])</f>
        <v/>
      </c>
      <c r="M186" s="21"/>
      <c r="N18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6" s="27"/>
      <c r="S18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6" s="72"/>
      <c r="U18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6" s="29"/>
      <c r="W18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7" spans="1:23">
      <c r="A187" s="126">
        <v>184</v>
      </c>
      <c r="B187" s="127" t="str">
        <f>IF(Таблица1[[#This Row],[Коротка назва будівлі]]="","",Таблица1[[#This Row],[Коротка назва будівлі]])</f>
        <v/>
      </c>
      <c r="C187" s="127" t="str">
        <f>IF(Таблица1[[#This Row],[Категорія будівлі]]="","",Таблица1[[#This Row],[Категорія будівлі]])</f>
        <v/>
      </c>
      <c r="D187" s="128" t="str">
        <f>IF(Таблица1[[#This Row],[Джерело теплозабезпечення]]="","",Таблица1[[#This Row],[Джерело теплозабезпечення]])</f>
        <v/>
      </c>
      <c r="E187" s="21"/>
      <c r="F18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7" s="128" t="str">
        <f>IF(Таблица2021[[#This Row],[Джерело теплозабезпечення №2]]="","",Таблица2021[[#This Row],[Джерело теплозабезпечення №2]])</f>
        <v/>
      </c>
      <c r="I187" s="21"/>
      <c r="J18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7" s="128" t="str">
        <f>IF(Таблица2021[[#This Row],[Джерело теплозабезпечення №3]]="","",Таблица2021[[#This Row],[Джерело теплозабезпечення №3]])</f>
        <v/>
      </c>
      <c r="M187" s="21"/>
      <c r="N18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7" s="27"/>
      <c r="S18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7" s="72"/>
      <c r="U18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7" s="29"/>
      <c r="W18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8" spans="1:23">
      <c r="A188" s="126">
        <v>185</v>
      </c>
      <c r="B188" s="127" t="str">
        <f>IF(Таблица1[[#This Row],[Коротка назва будівлі]]="","",Таблица1[[#This Row],[Коротка назва будівлі]])</f>
        <v/>
      </c>
      <c r="C188" s="127" t="str">
        <f>IF(Таблица1[[#This Row],[Категорія будівлі]]="","",Таблица1[[#This Row],[Категорія будівлі]])</f>
        <v/>
      </c>
      <c r="D188" s="128" t="str">
        <f>IF(Таблица1[[#This Row],[Джерело теплозабезпечення]]="","",Таблица1[[#This Row],[Джерело теплозабезпечення]])</f>
        <v/>
      </c>
      <c r="E188" s="21"/>
      <c r="F18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8" s="128" t="str">
        <f>IF(Таблица2021[[#This Row],[Джерело теплозабезпечення №2]]="","",Таблица2021[[#This Row],[Джерело теплозабезпечення №2]])</f>
        <v/>
      </c>
      <c r="I188" s="21"/>
      <c r="J18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8" s="128" t="str">
        <f>IF(Таблица2021[[#This Row],[Джерело теплозабезпечення №3]]="","",Таблица2021[[#This Row],[Джерело теплозабезпечення №3]])</f>
        <v/>
      </c>
      <c r="M188" s="21"/>
      <c r="N18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8" s="27"/>
      <c r="S18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8" s="72"/>
      <c r="U18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8" s="29"/>
      <c r="W18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89" spans="1:23">
      <c r="A189" s="126">
        <v>186</v>
      </c>
      <c r="B189" s="127" t="str">
        <f>IF(Таблица1[[#This Row],[Коротка назва будівлі]]="","",Таблица1[[#This Row],[Коротка назва будівлі]])</f>
        <v/>
      </c>
      <c r="C189" s="127" t="str">
        <f>IF(Таблица1[[#This Row],[Категорія будівлі]]="","",Таблица1[[#This Row],[Категорія будівлі]])</f>
        <v/>
      </c>
      <c r="D189" s="128" t="str">
        <f>IF(Таблица1[[#This Row],[Джерело теплозабезпечення]]="","",Таблица1[[#This Row],[Джерело теплозабезпечення]])</f>
        <v/>
      </c>
      <c r="E189" s="21"/>
      <c r="F18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8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89" s="128" t="str">
        <f>IF(Таблица2021[[#This Row],[Джерело теплозабезпечення №2]]="","",Таблица2021[[#This Row],[Джерело теплозабезпечення №2]])</f>
        <v/>
      </c>
      <c r="I189" s="21"/>
      <c r="J18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8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89" s="128" t="str">
        <f>IF(Таблица2021[[#This Row],[Джерело теплозабезпечення №3]]="","",Таблица2021[[#This Row],[Джерело теплозабезпечення №3]])</f>
        <v/>
      </c>
      <c r="M189" s="21"/>
      <c r="N18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8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8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8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89" s="27"/>
      <c r="S18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89" s="72"/>
      <c r="U18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89" s="29"/>
      <c r="W18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0" spans="1:23">
      <c r="A190" s="126">
        <v>187</v>
      </c>
      <c r="B190" s="127" t="str">
        <f>IF(Таблица1[[#This Row],[Коротка назва будівлі]]="","",Таблица1[[#This Row],[Коротка назва будівлі]])</f>
        <v/>
      </c>
      <c r="C190" s="127" t="str">
        <f>IF(Таблица1[[#This Row],[Категорія будівлі]]="","",Таблица1[[#This Row],[Категорія будівлі]])</f>
        <v/>
      </c>
      <c r="D190" s="128" t="str">
        <f>IF(Таблица1[[#This Row],[Джерело теплозабезпечення]]="","",Таблица1[[#This Row],[Джерело теплозабезпечення]])</f>
        <v/>
      </c>
      <c r="E190" s="21"/>
      <c r="F19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0" s="128" t="str">
        <f>IF(Таблица2021[[#This Row],[Джерело теплозабезпечення №2]]="","",Таблица2021[[#This Row],[Джерело теплозабезпечення №2]])</f>
        <v/>
      </c>
      <c r="I190" s="21"/>
      <c r="J19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0" s="128" t="str">
        <f>IF(Таблица2021[[#This Row],[Джерело теплозабезпечення №3]]="","",Таблица2021[[#This Row],[Джерело теплозабезпечення №3]])</f>
        <v/>
      </c>
      <c r="M190" s="21"/>
      <c r="N19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0" s="27"/>
      <c r="S19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0" s="72"/>
      <c r="U19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0" s="29"/>
      <c r="W19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1" spans="1:23">
      <c r="A191" s="126">
        <v>188</v>
      </c>
      <c r="B191" s="127" t="str">
        <f>IF(Таблица1[[#This Row],[Коротка назва будівлі]]="","",Таблица1[[#This Row],[Коротка назва будівлі]])</f>
        <v/>
      </c>
      <c r="C191" s="127" t="str">
        <f>IF(Таблица1[[#This Row],[Категорія будівлі]]="","",Таблица1[[#This Row],[Категорія будівлі]])</f>
        <v/>
      </c>
      <c r="D191" s="128" t="str">
        <f>IF(Таблица1[[#This Row],[Джерело теплозабезпечення]]="","",Таблица1[[#This Row],[Джерело теплозабезпечення]])</f>
        <v/>
      </c>
      <c r="E191" s="21"/>
      <c r="F19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1" s="128" t="str">
        <f>IF(Таблица2021[[#This Row],[Джерело теплозабезпечення №2]]="","",Таблица2021[[#This Row],[Джерело теплозабезпечення №2]])</f>
        <v/>
      </c>
      <c r="I191" s="21"/>
      <c r="J19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1" s="128" t="str">
        <f>IF(Таблица2021[[#This Row],[Джерело теплозабезпечення №3]]="","",Таблица2021[[#This Row],[Джерело теплозабезпечення №3]])</f>
        <v/>
      </c>
      <c r="M191" s="21"/>
      <c r="N19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1" s="27"/>
      <c r="S19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1" s="72"/>
      <c r="U19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1" s="29"/>
      <c r="W19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2" spans="1:23">
      <c r="A192" s="126">
        <v>189</v>
      </c>
      <c r="B192" s="127" t="str">
        <f>IF(Таблица1[[#This Row],[Коротка назва будівлі]]="","",Таблица1[[#This Row],[Коротка назва будівлі]])</f>
        <v/>
      </c>
      <c r="C192" s="127" t="str">
        <f>IF(Таблица1[[#This Row],[Категорія будівлі]]="","",Таблица1[[#This Row],[Категорія будівлі]])</f>
        <v/>
      </c>
      <c r="D192" s="128" t="str">
        <f>IF(Таблица1[[#This Row],[Джерело теплозабезпечення]]="","",Таблица1[[#This Row],[Джерело теплозабезпечення]])</f>
        <v/>
      </c>
      <c r="E192" s="21"/>
      <c r="F19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2" s="128" t="str">
        <f>IF(Таблица2021[[#This Row],[Джерело теплозабезпечення №2]]="","",Таблица2021[[#This Row],[Джерело теплозабезпечення №2]])</f>
        <v/>
      </c>
      <c r="I192" s="21"/>
      <c r="J19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2" s="128" t="str">
        <f>IF(Таблица2021[[#This Row],[Джерело теплозабезпечення №3]]="","",Таблица2021[[#This Row],[Джерело теплозабезпечення №3]])</f>
        <v/>
      </c>
      <c r="M192" s="21"/>
      <c r="N19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2" s="27"/>
      <c r="S19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2" s="72"/>
      <c r="U19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2" s="29"/>
      <c r="W19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3" spans="1:23">
      <c r="A193" s="126">
        <v>190</v>
      </c>
      <c r="B193" s="127" t="str">
        <f>IF(Таблица1[[#This Row],[Коротка назва будівлі]]="","",Таблица1[[#This Row],[Коротка назва будівлі]])</f>
        <v/>
      </c>
      <c r="C193" s="127" t="str">
        <f>IF(Таблица1[[#This Row],[Категорія будівлі]]="","",Таблица1[[#This Row],[Категорія будівлі]])</f>
        <v/>
      </c>
      <c r="D193" s="128" t="str">
        <f>IF(Таблица1[[#This Row],[Джерело теплозабезпечення]]="","",Таблица1[[#This Row],[Джерело теплозабезпечення]])</f>
        <v/>
      </c>
      <c r="E193" s="21"/>
      <c r="F19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3" s="128" t="str">
        <f>IF(Таблица2021[[#This Row],[Джерело теплозабезпечення №2]]="","",Таблица2021[[#This Row],[Джерело теплозабезпечення №2]])</f>
        <v/>
      </c>
      <c r="I193" s="21"/>
      <c r="J19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3" s="128" t="str">
        <f>IF(Таблица2021[[#This Row],[Джерело теплозабезпечення №3]]="","",Таблица2021[[#This Row],[Джерело теплозабезпечення №3]])</f>
        <v/>
      </c>
      <c r="M193" s="21"/>
      <c r="N19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3" s="27"/>
      <c r="S19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3" s="72"/>
      <c r="U19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3" s="29"/>
      <c r="W19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4" spans="1:23">
      <c r="A194" s="126">
        <v>191</v>
      </c>
      <c r="B194" s="127" t="str">
        <f>IF(Таблица1[[#This Row],[Коротка назва будівлі]]="","",Таблица1[[#This Row],[Коротка назва будівлі]])</f>
        <v/>
      </c>
      <c r="C194" s="127" t="str">
        <f>IF(Таблица1[[#This Row],[Категорія будівлі]]="","",Таблица1[[#This Row],[Категорія будівлі]])</f>
        <v/>
      </c>
      <c r="D194" s="128" t="str">
        <f>IF(Таблица1[[#This Row],[Джерело теплозабезпечення]]="","",Таблица1[[#This Row],[Джерело теплозабезпечення]])</f>
        <v/>
      </c>
      <c r="E194" s="21"/>
      <c r="F194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4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4" s="128" t="str">
        <f>IF(Таблица2021[[#This Row],[Джерело теплозабезпечення №2]]="","",Таблица2021[[#This Row],[Джерело теплозабезпечення №2]])</f>
        <v/>
      </c>
      <c r="I194" s="21"/>
      <c r="J194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4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4" s="128" t="str">
        <f>IF(Таблица2021[[#This Row],[Джерело теплозабезпечення №3]]="","",Таблица2021[[#This Row],[Джерело теплозабезпечення №3]])</f>
        <v/>
      </c>
      <c r="M194" s="21"/>
      <c r="N194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4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4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4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4" s="27"/>
      <c r="S194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4" s="72"/>
      <c r="U194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4" s="29"/>
      <c r="W194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5" spans="1:23">
      <c r="A195" s="126">
        <v>192</v>
      </c>
      <c r="B195" s="127" t="str">
        <f>IF(Таблица1[[#This Row],[Коротка назва будівлі]]="","",Таблица1[[#This Row],[Коротка назва будівлі]])</f>
        <v/>
      </c>
      <c r="C195" s="127" t="str">
        <f>IF(Таблица1[[#This Row],[Категорія будівлі]]="","",Таблица1[[#This Row],[Категорія будівлі]])</f>
        <v/>
      </c>
      <c r="D195" s="128" t="str">
        <f>IF(Таблица1[[#This Row],[Джерело теплозабезпечення]]="","",Таблица1[[#This Row],[Джерело теплозабезпечення]])</f>
        <v/>
      </c>
      <c r="E195" s="21"/>
      <c r="F195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5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5" s="128" t="str">
        <f>IF(Таблица2021[[#This Row],[Джерело теплозабезпечення №2]]="","",Таблица2021[[#This Row],[Джерело теплозабезпечення №2]])</f>
        <v/>
      </c>
      <c r="I195" s="21"/>
      <c r="J195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5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5" s="128" t="str">
        <f>IF(Таблица2021[[#This Row],[Джерело теплозабезпечення №3]]="","",Таблица2021[[#This Row],[Джерело теплозабезпечення №3]])</f>
        <v/>
      </c>
      <c r="M195" s="21"/>
      <c r="N195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5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5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5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5" s="27"/>
      <c r="S195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5" s="72"/>
      <c r="U195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5" s="29"/>
      <c r="W195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6" spans="1:23">
      <c r="A196" s="126">
        <v>193</v>
      </c>
      <c r="B196" s="127" t="str">
        <f>IF(Таблица1[[#This Row],[Коротка назва будівлі]]="","",Таблица1[[#This Row],[Коротка назва будівлі]])</f>
        <v/>
      </c>
      <c r="C196" s="127" t="str">
        <f>IF(Таблица1[[#This Row],[Категорія будівлі]]="","",Таблица1[[#This Row],[Категорія будівлі]])</f>
        <v/>
      </c>
      <c r="D196" s="128" t="str">
        <f>IF(Таблица1[[#This Row],[Джерело теплозабезпечення]]="","",Таблица1[[#This Row],[Джерело теплозабезпечення]])</f>
        <v/>
      </c>
      <c r="E196" s="21"/>
      <c r="F196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6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6" s="128" t="str">
        <f>IF(Таблица2021[[#This Row],[Джерело теплозабезпечення №2]]="","",Таблица2021[[#This Row],[Джерело теплозабезпечення №2]])</f>
        <v/>
      </c>
      <c r="I196" s="21"/>
      <c r="J196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6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6" s="128" t="str">
        <f>IF(Таблица2021[[#This Row],[Джерело теплозабезпечення №3]]="","",Таблица2021[[#This Row],[Джерело теплозабезпечення №3]])</f>
        <v/>
      </c>
      <c r="M196" s="21"/>
      <c r="N196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6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6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6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6" s="27"/>
      <c r="S196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6" s="72"/>
      <c r="U196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6" s="29"/>
      <c r="W196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7" spans="1:23">
      <c r="A197" s="126">
        <v>194</v>
      </c>
      <c r="B197" s="127" t="str">
        <f>IF(Таблица1[[#This Row],[Коротка назва будівлі]]="","",Таблица1[[#This Row],[Коротка назва будівлі]])</f>
        <v/>
      </c>
      <c r="C197" s="127" t="str">
        <f>IF(Таблица1[[#This Row],[Категорія будівлі]]="","",Таблица1[[#This Row],[Категорія будівлі]])</f>
        <v/>
      </c>
      <c r="D197" s="128" t="str">
        <f>IF(Таблица1[[#This Row],[Джерело теплозабезпечення]]="","",Таблица1[[#This Row],[Джерело теплозабезпечення]])</f>
        <v/>
      </c>
      <c r="E197" s="21"/>
      <c r="F197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7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7" s="128" t="str">
        <f>IF(Таблица2021[[#This Row],[Джерело теплозабезпечення №2]]="","",Таблица2021[[#This Row],[Джерело теплозабезпечення №2]])</f>
        <v/>
      </c>
      <c r="I197" s="21"/>
      <c r="J197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7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7" s="128" t="str">
        <f>IF(Таблица2021[[#This Row],[Джерело теплозабезпечення №3]]="","",Таблица2021[[#This Row],[Джерело теплозабезпечення №3]])</f>
        <v/>
      </c>
      <c r="M197" s="21"/>
      <c r="N197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7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7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7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7" s="27"/>
      <c r="S197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7" s="72"/>
      <c r="U197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7" s="29"/>
      <c r="W197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8" spans="1:23">
      <c r="A198" s="126">
        <v>195</v>
      </c>
      <c r="B198" s="127" t="str">
        <f>IF(Таблица1[[#This Row],[Коротка назва будівлі]]="","",Таблица1[[#This Row],[Коротка назва будівлі]])</f>
        <v/>
      </c>
      <c r="C198" s="127" t="str">
        <f>IF(Таблица1[[#This Row],[Категорія будівлі]]="","",Таблица1[[#This Row],[Категорія будівлі]])</f>
        <v/>
      </c>
      <c r="D198" s="128" t="str">
        <f>IF(Таблица1[[#This Row],[Джерело теплозабезпечення]]="","",Таблица1[[#This Row],[Джерело теплозабезпечення]])</f>
        <v/>
      </c>
      <c r="E198" s="21"/>
      <c r="F198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8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8" s="128" t="str">
        <f>IF(Таблица2021[[#This Row],[Джерело теплозабезпечення №2]]="","",Таблица2021[[#This Row],[Джерело теплозабезпечення №2]])</f>
        <v/>
      </c>
      <c r="I198" s="21"/>
      <c r="J198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8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8" s="128" t="str">
        <f>IF(Таблица2021[[#This Row],[Джерело теплозабезпечення №3]]="","",Таблица2021[[#This Row],[Джерело теплозабезпечення №3]])</f>
        <v/>
      </c>
      <c r="M198" s="21"/>
      <c r="N198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8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8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8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8" s="27"/>
      <c r="S198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8" s="72"/>
      <c r="U198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8" s="29"/>
      <c r="W198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199" spans="1:23">
      <c r="A199" s="126">
        <v>196</v>
      </c>
      <c r="B199" s="127" t="str">
        <f>IF(Таблица1[[#This Row],[Коротка назва будівлі]]="","",Таблица1[[#This Row],[Коротка назва будівлі]])</f>
        <v/>
      </c>
      <c r="C199" s="127" t="str">
        <f>IF(Таблица1[[#This Row],[Категорія будівлі]]="","",Таблица1[[#This Row],[Категорія будівлі]])</f>
        <v/>
      </c>
      <c r="D199" s="128" t="str">
        <f>IF(Таблица1[[#This Row],[Джерело теплозабезпечення]]="","",Таблица1[[#This Row],[Джерело теплозабезпечення]])</f>
        <v/>
      </c>
      <c r="E199" s="21"/>
      <c r="F199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199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199" s="128" t="str">
        <f>IF(Таблица2021[[#This Row],[Джерело теплозабезпечення №2]]="","",Таблица2021[[#This Row],[Джерело теплозабезпечення №2]])</f>
        <v/>
      </c>
      <c r="I199" s="21"/>
      <c r="J199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199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199" s="128" t="str">
        <f>IF(Таблица2021[[#This Row],[Джерело теплозабезпечення №3]]="","",Таблица2021[[#This Row],[Джерело теплозабезпечення №3]])</f>
        <v/>
      </c>
      <c r="M199" s="21"/>
      <c r="N199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199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199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199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199" s="27"/>
      <c r="S199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199" s="72"/>
      <c r="U199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199" s="29"/>
      <c r="W199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00" spans="1:23">
      <c r="A200" s="126">
        <v>197</v>
      </c>
      <c r="B200" s="127" t="str">
        <f>IF(Таблица1[[#This Row],[Коротка назва будівлі]]="","",Таблица1[[#This Row],[Коротка назва будівлі]])</f>
        <v/>
      </c>
      <c r="C200" s="127" t="str">
        <f>IF(Таблица1[[#This Row],[Категорія будівлі]]="","",Таблица1[[#This Row],[Категорія будівлі]])</f>
        <v/>
      </c>
      <c r="D200" s="128" t="str">
        <f>IF(Таблица1[[#This Row],[Джерело теплозабезпечення]]="","",Таблица1[[#This Row],[Джерело теплозабезпечення]])</f>
        <v/>
      </c>
      <c r="E200" s="21"/>
      <c r="F200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00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00" s="128" t="str">
        <f>IF(Таблица2021[[#This Row],[Джерело теплозабезпечення №2]]="","",Таблица2021[[#This Row],[Джерело теплозабезпечення №2]])</f>
        <v/>
      </c>
      <c r="I200" s="21"/>
      <c r="J200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00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00" s="128" t="str">
        <f>IF(Таблица2021[[#This Row],[Джерело теплозабезпечення №3]]="","",Таблица2021[[#This Row],[Джерело теплозабезпечення №3]])</f>
        <v/>
      </c>
      <c r="M200" s="21"/>
      <c r="N200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00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00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00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00" s="27"/>
      <c r="S200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00" s="72"/>
      <c r="U200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00" s="29"/>
      <c r="W200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01" spans="1:23">
      <c r="A201" s="126">
        <v>198</v>
      </c>
      <c r="B201" s="127" t="str">
        <f>IF(Таблица1[[#This Row],[Коротка назва будівлі]]="","",Таблица1[[#This Row],[Коротка назва будівлі]])</f>
        <v/>
      </c>
      <c r="C201" s="127" t="str">
        <f>IF(Таблица1[[#This Row],[Категорія будівлі]]="","",Таблица1[[#This Row],[Категорія будівлі]])</f>
        <v/>
      </c>
      <c r="D201" s="128" t="str">
        <f>IF(Таблица1[[#This Row],[Джерело теплозабезпечення]]="","",Таблица1[[#This Row],[Джерело теплозабезпечення]])</f>
        <v/>
      </c>
      <c r="E201" s="21"/>
      <c r="F201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01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01" s="128" t="str">
        <f>IF(Таблица2021[[#This Row],[Джерело теплозабезпечення №2]]="","",Таблица2021[[#This Row],[Джерело теплозабезпечення №2]])</f>
        <v/>
      </c>
      <c r="I201" s="21"/>
      <c r="J201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01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01" s="128" t="str">
        <f>IF(Таблица2021[[#This Row],[Джерело теплозабезпечення №3]]="","",Таблица2021[[#This Row],[Джерело теплозабезпечення №3]])</f>
        <v/>
      </c>
      <c r="M201" s="21"/>
      <c r="N201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01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01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01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01" s="27"/>
      <c r="S201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01" s="72"/>
      <c r="U201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01" s="29"/>
      <c r="W201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02" spans="1:23">
      <c r="A202" s="126">
        <v>199</v>
      </c>
      <c r="B202" s="127" t="str">
        <f>IF(Таблица1[[#This Row],[Коротка назва будівлі]]="","",Таблица1[[#This Row],[Коротка назва будівлі]])</f>
        <v/>
      </c>
      <c r="C202" s="127" t="str">
        <f>IF(Таблица1[[#This Row],[Категорія будівлі]]="","",Таблица1[[#This Row],[Категорія будівлі]])</f>
        <v/>
      </c>
      <c r="D202" s="128" t="str">
        <f>IF(Таблица1[[#This Row],[Джерело теплозабезпечення]]="","",Таблица1[[#This Row],[Джерело теплозабезпечення]])</f>
        <v/>
      </c>
      <c r="E202" s="21"/>
      <c r="F202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02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02" s="128" t="str">
        <f>IF(Таблица2021[[#This Row],[Джерело теплозабезпечення №2]]="","",Таблица2021[[#This Row],[Джерело теплозабезпечення №2]])</f>
        <v/>
      </c>
      <c r="I202" s="21"/>
      <c r="J202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02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02" s="128" t="str">
        <f>IF(Таблица2021[[#This Row],[Джерело теплозабезпечення №3]]="","",Таблица2021[[#This Row],[Джерело теплозабезпечення №3]])</f>
        <v/>
      </c>
      <c r="M202" s="21"/>
      <c r="N202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02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02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02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02" s="27"/>
      <c r="S202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02" s="72"/>
      <c r="U202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02" s="29"/>
      <c r="W202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03" spans="1:23">
      <c r="A203" s="126">
        <v>200</v>
      </c>
      <c r="B203" s="127" t="str">
        <f>IF(Таблица1[[#This Row],[Коротка назва будівлі]]="","",Таблица1[[#This Row],[Коротка назва будівлі]])</f>
        <v/>
      </c>
      <c r="C203" s="127" t="str">
        <f>IF(Таблица1[[#This Row],[Категорія будівлі]]="","",Таблица1[[#This Row],[Категорія будівлі]])</f>
        <v/>
      </c>
      <c r="D203" s="128" t="str">
        <f>IF(Таблица1[[#This Row],[Джерело теплозабезпечення]]="","",Таблица1[[#This Row],[Джерело теплозабезпечення]])</f>
        <v/>
      </c>
      <c r="E203" s="21"/>
      <c r="F203" s="22" t="str">
        <f>IF(Таблица2024[[#This Row],[Джерело теплозабезпечення №1]]=$AT$4,$AU$4,IF(Таблица2024[[#This Row],[Джерело теплозабезпечення №1]]=$AT$5,$AU$5,IF(Таблица2024[[#This Row],[Джерело теплозабезпечення №1]]=$AT$11,$AU$11,IF(Таблица2024[[#This Row],[Джерело теплозабезпечення №1]]=$AT$12,$AU$12,IF(Таблица2024[[#This Row],[Джерело теплозабезпечення №1]]=$AT$13,$AU$13,$AU$6)))))</f>
        <v>кг</v>
      </c>
      <c r="G203" s="23">
        <f>IF(Таблица2024[[#This Row],[Джерело теплозабезпечення №1]]=$AT$4,Таблица2024[[#This Row],[Споживання теплової енергії]]*$AW$4,IF(Таблица2024[[#This Row],[Джерело теплозабезпечення №1]]=$AT$5,Таблица2024[[#This Row],[Споживання теплової енергії]]*$AW$5,IF(Таблица2024[[#This Row],[Джерело теплозабезпечення №1]]=$AT$6,Таблица2024[[#This Row],[Споживання теплової енергії]]*$AW$6,IF(Таблица2024[[#This Row],[Джерело теплозабезпечення №1]]=$AT$7,Таблица2024[[#This Row],[Споживання теплової енергії]]*$AW$7,IF(Таблица2024[[#This Row],[Джерело теплозабезпечення №1]]=$AT$8,Таблица2024[[#This Row],[Споживання теплової енергії]]*$AW$8,IF(Таблица2024[[#This Row],[Джерело теплозабезпечення №1]]=$AT$9,Таблица2024[[#This Row],[Споживання теплової енергії]]*$AW$9,IF(Таблица2024[[#This Row],[Джерело теплозабезпечення №1]]=$AT$10,Таблица2024[[#This Row],[Споживання теплової енергії]]*$AW$10,IF(Таблица2024[[#This Row],[Джерело теплозабезпечення №1]]=$AT$11,Таблица2024[[#This Row],[Споживання теплової енергії]]*$AW$11,IF(Таблица2024[[#This Row],[Джерело теплозабезпечення №1]]=$AT$12,Таблица2024[[#This Row],[Споживання теплової енергії]]*$AW$12,Таблица2024[[#This Row],[Споживання теплової енергії]]*$AW$13)))))))))</f>
        <v>0</v>
      </c>
      <c r="H203" s="128" t="str">
        <f>IF(Таблица2021[[#This Row],[Джерело теплозабезпечення №2]]="","",Таблица2021[[#This Row],[Джерело теплозабезпечення №2]])</f>
        <v/>
      </c>
      <c r="I203" s="21"/>
      <c r="J203" s="22" t="str">
        <f>IF(Таблица2024[[#This Row],[Джерело теплозабезпечення №2]]=$AT$4,$AU$4,IF(Таблица2024[[#This Row],[Джерело теплозабезпечення №2]]=$AT$5,$AU$5,IF(Таблица2024[[#This Row],[Джерело теплозабезпечення №2]]=$AT$11,$AU$11,IF(Таблица2024[[#This Row],[Джерело теплозабезпечення №2]]=$AT$12,$AU$12,IF(Таблица2024[[#This Row],[Джерело теплозабезпечення №2]]=$AT$13,$AU$13,$AU$6)))))</f>
        <v>кг</v>
      </c>
      <c r="K203" s="23">
        <f>IF(Таблица2024[[#This Row],[Джерело теплозабезпечення №2]]=$AT$4,Таблица2024[[#This Row],[Споживання теплової енергії  ]]*$AW$4,IF(Таблица2024[[#This Row],[Джерело теплозабезпечення №2]]=$AT$5,Таблица2024[[#This Row],[Споживання теплової енергії  ]]*$AW$5,IF(Таблица2024[[#This Row],[Джерело теплозабезпечення №2]]=$AT$6,Таблица2024[[#This Row],[Споживання теплової енергії  ]]*$AW$6,IF(Таблица2024[[#This Row],[Джерело теплозабезпечення №2]]=$AT$7,Таблица2024[[#This Row],[Споживання теплової енергії  ]]*$AW$7,IF(Таблица2024[[#This Row],[Джерело теплозабезпечення №2]]=$AT$8,Таблица2024[[#This Row],[Споживання теплової енергії  ]]*$AW$8,IF(Таблица2024[[#This Row],[Джерело теплозабезпечення №2]]=$AT$9,Таблица2024[[#This Row],[Споживання теплової енергії  ]]*$AW$9,IF(Таблица2024[[#This Row],[Джерело теплозабезпечення №2]]=$AT$10,Таблица2024[[#This Row],[Споживання теплової енергії  ]]*$AW$10,IF(Таблица2024[[#This Row],[Джерело теплозабезпечення №2]]=$AT$11,Таблица2024[[#This Row],[Споживання теплової енергії  ]]*$AW$11,IF(Таблица2024[[#This Row],[Джерело теплозабезпечення №2]]=$AT$12,Таблица2024[[#This Row],[Споживання теплової енергії  ]]*$AW$12,Таблица2024[[#This Row],[Споживання теплової енергії  ]]*$AW$13)))))))))</f>
        <v>0</v>
      </c>
      <c r="L203" s="128" t="str">
        <f>IF(Таблица2021[[#This Row],[Джерело теплозабезпечення №3]]="","",Таблица2021[[#This Row],[Джерело теплозабезпечення №3]])</f>
        <v/>
      </c>
      <c r="M203" s="21"/>
      <c r="N203" s="22" t="str">
        <f>IF(Таблица2024[[#This Row],[Джерело теплозабезпечення №3]]=$AT$4,$AU$4,IF(Таблица2024[[#This Row],[Джерело теплозабезпечення №3]]=$AT$5,$AU$5,IF(Таблица2024[[#This Row],[Джерело теплозабезпечення №3]]=$AT$11,$AU$11,IF(Таблица2024[[#This Row],[Джерело теплозабезпечення №3]]=$AT$12,$AU$12,IF(Таблица2024[[#This Row],[Джерело теплозабезпечення №3]]=$AT$13,$AU$13,$AU$6)))))</f>
        <v>кг</v>
      </c>
      <c r="O203" s="23">
        <f>IF(Таблица2024[[#This Row],[Джерело теплозабезпечення №3]]=$AT$4,Таблица2024[[#This Row],[Споживання теплової енергії   ]]*$AW$4,IF(Таблица2024[[#This Row],[Джерело теплозабезпечення №3]]=$AT$5,Таблица2024[[#This Row],[Споживання теплової енергії   ]]*$AW$5,IF(Таблица2024[[#This Row],[Джерело теплозабезпечення №3]]=$AT$6,Таблица2024[[#This Row],[Споживання теплової енергії   ]]*$AW$6,IF(Таблица2024[[#This Row],[Джерело теплозабезпечення №3]]=$AT$7,Таблица2024[[#This Row],[Споживання теплової енергії   ]]*$AW$7,IF(Таблица2024[[#This Row],[Джерело теплозабезпечення №3]]=$AT$8,Таблица2024[[#This Row],[Споживання теплової енергії   ]]*$AW$8,IF(Таблица2024[[#This Row],[Джерело теплозабезпечення №3]]=$AT$9,Таблица2024[[#This Row],[Споживання теплової енергії   ]]*$AW$9,IF(Таблица2024[[#This Row],[Джерело теплозабезпечення №3]]=$AT$10,Таблица2024[[#This Row],[Споживання теплової енергії   ]]*$AW$10,IF(Таблица2024[[#This Row],[Джерело теплозабезпечення №3]]=$AT$11,Таблица2024[[#This Row],[Споживання теплової енергії   ]]*$AW$11,IF(Таблица2024[[#This Row],[Джерело теплозабезпечення №3]]=$AT$12,Таблица2024[[#This Row],[Споживання теплової енергії   ]]*$AW$12,Таблица2024[[#This Row],[Споживання теплової енергії   ]]*$AW$13)))))))))</f>
        <v>0</v>
      </c>
      <c r="P203" s="23">
        <f>Таблица2024[[#This Row],[Споживання теплової енергії, кВт∙год]]+Таблица2024[[#This Row],[Споживання теплової енергії , кВт∙год]]+Таблица2024[[#This Row],[Споживання теплової енергії, кВт∙год  ]]</f>
        <v>0</v>
      </c>
      <c r="Q203" s="71">
        <f>IFERROR(Таблица2024[[#This Row],[Сумарне споживання теплової енергії, кВт∙год]]/INDEX(Таблица1[],MATCH(Таблица2024[[#This Row],[№ будівлі]],Таблица1[[№ ]],0),10),)</f>
        <v>0</v>
      </c>
      <c r="R203" s="27"/>
      <c r="S203" s="71">
        <f>IFERROR(Таблица2024[[#This Row],[Споживання електричної енергії, кВт∙год]]/INDEX(Таблица1[],MATCH(Таблица2024[[#This Row],[№ будівлі]],Таблица1[[№ ]],0),10),)</f>
        <v>0</v>
      </c>
      <c r="T203" s="72"/>
      <c r="U203" s="24">
        <f>IFERROR(Таблица2024[[#This Row],[Витрата коштів на теплову енергію за рік (тис. грн) 
(згідно бухгалтерських платіжок)]]/Таблица2024[[#This Row],[Споживання теплової енергії, кВт∙год]]*1000,0)</f>
        <v>0</v>
      </c>
      <c r="V203" s="29"/>
      <c r="W203" s="30">
        <f>IFERROR(Таблица2024[[#This Row],[Витрата коштів на електричну енергію за рік (тис. грн) 
(згідно бухгалтерських платіжок)]]/#REF!*1000,)</f>
        <v>0</v>
      </c>
    </row>
    <row r="204" spans="1:23">
      <c r="A204" s="78"/>
      <c r="B204" s="79"/>
      <c r="C204" s="79"/>
      <c r="D204" s="80"/>
      <c r="E204" s="81"/>
      <c r="F204" s="82"/>
      <c r="G204" s="83"/>
      <c r="H204" s="84"/>
      <c r="I204" s="83"/>
      <c r="J204" s="82"/>
      <c r="K204" s="83"/>
      <c r="L204" s="84"/>
      <c r="M204" s="83"/>
      <c r="N204" s="82"/>
      <c r="O204" s="83"/>
      <c r="P204" s="89">
        <f>SUBTOTAL(109,Таблица2024[Сумарне споживання теплової енергії, кВт∙год])</f>
        <v>0</v>
      </c>
      <c r="Q204" s="98" t="e">
        <f>AVERAGEIF(Таблица2024[Питоме споживання теплової енергії, кВт∙год/м2],"&gt;0",Таблица2024[Питоме споживання теплової енергії, кВт∙год/м2])</f>
        <v>#DIV/0!</v>
      </c>
      <c r="R204" s="98">
        <f>SUBTOTAL(109,Таблица2024[Споживання електричної енергії, кВт∙год])</f>
        <v>0</v>
      </c>
      <c r="S204" s="98" t="e">
        <f>AVERAGEIF(Таблица2024[Питоме споживання електричної енергії, кВт∙год/м2],"&gt;0",Таблица2024[Питоме споживання електричної енергії, кВт∙год/м2])</f>
        <v>#DIV/0!</v>
      </c>
      <c r="T204" s="85"/>
      <c r="U204" s="86"/>
      <c r="V204" s="87"/>
      <c r="W204" s="88">
        <f>SUBTOTAL(109,Таблица2024[Питома вартість електричної енергії, грн/кВт∙год])</f>
        <v>0</v>
      </c>
    </row>
  </sheetData>
  <phoneticPr fontId="13" type="noConversion"/>
  <conditionalFormatting sqref="Q4:Q203">
    <cfRule type="cellIs" dxfId="119" priority="2" operator="greaterThan">
      <formula>400</formula>
    </cfRule>
  </conditionalFormatting>
  <conditionalFormatting sqref="S4:S203">
    <cfRule type="cellIs" dxfId="118" priority="1" operator="greaterThan">
      <formula>400</formula>
    </cfRule>
  </conditionalFormatting>
  <dataValidations count="10">
    <dataValidation allowBlank="1" showErrorMessage="1" prompt="  " sqref="B3" xr:uid="{A3E00A1E-0A76-8345-8ABD-C5899EF633B0}"/>
    <dataValidation allowBlank="1" showErrorMessage="1" sqref="B4:B203" xr:uid="{A7D0B508-7B9E-7B40-8A3C-5C19AE234A54}"/>
    <dataValidation type="list" allowBlank="1" showInputMessage="1" showErrorMessage="1" sqref="D4:D203 L4:L203 H4:H203" xr:uid="{7715C8E4-ADAE-EC4E-AF02-859EA277E88E}">
      <formula1>$AT$4:$AT$13</formula1>
    </dataValidation>
    <dataValidation allowBlank="1" showInputMessage="1" showErrorMessage="1" promptTitle="heatconsumption kWh" sqref="E3 I3 M3" xr:uid="{0251910B-F7DE-1243-BCC0-C15A6D3030D4}"/>
    <dataValidation allowBlank="1" showInputMessage="1" showErrorMessage="1" promptTitle="Розраховано автоматично" prompt="Споживання (кВт год) = фактичне споживання * перевідний коефіцієнт_x000a_Централізоване теплопостачаня, Гкал - 1163_x000a_Природний газ, м3- 9,3_x000a_Вугілля, кг - 6,2_x000a_Деревина, кг - 3,7_x000a_Пелети, кг - 4,7_x000a_Брикети, кг - 4,2_x000a_Щепа, кг - 3,1_x000a_" sqref="K4:K203 O4:P203 G4:G203" xr:uid="{3CD34092-7145-EE4B-A947-51D872ECD513}"/>
    <dataValidation allowBlank="1" showInputMessage="1" showErrorMessage="1" promptTitle="Розраховано автоматично" prompt="Питоме споживання = споживання / опалювальна площа" sqref="Q4:Q203" xr:uid="{D7F16BF4-B1A9-F443-A21A-9463FA6E0573}"/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promptTitle="Розраховано автоматично" prompt="Тариф розраховано автоматично як усереднене річне значення." sqref="U4" xr:uid="{075D132D-F7CD-114E-AEDF-2ED8147895B3}">
      <formula1>#REF!/12</formula1>
    </dataValidation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sqref="W5 U5:U203" xr:uid="{9A84CCAC-D070-6444-A644-27890B175143}">
      <formula1>#REF!/12</formula1>
    </dataValidation>
    <dataValidation allowBlank="1" showInputMessage="1" showErrorMessage="1" promptTitle="Фактичне споживання" prompt="Фактичне споживання будівлі, визначене за показниками вузла обліку" sqref="E4 I4 M4" xr:uid="{88CF1A06-2570-2949-9030-DD05244F83BD}"/>
    <dataValidation type="custom" errorStyle="warning" allowBlank="1" showInputMessage="1" showErrorMessage="1" errorTitle="Видалити дані?" error="Тариф розраховано автоматично як учереднене річне значення. Ви впевнені, що хочете змінити тариф?" sqref="W6:W203" xr:uid="{2A9BA897-43F2-C246-A3EE-023F57EA1901}">
      <formula1>#REF!/12</formula1>
    </dataValidation>
  </dataValidation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601D-B051-6F41-BFE0-7B62A6D35D3E}">
  <dimension ref="A1:BF204"/>
  <sheetViews>
    <sheetView zoomScale="93" zoomScaleNormal="85" workbookViewId="0">
      <pane ySplit="1" topLeftCell="A2" activePane="bottomLeft" state="frozen"/>
      <selection pane="bottomLeft" activeCell="C1" sqref="C1"/>
    </sheetView>
  </sheetViews>
  <sheetFormatPr defaultColWidth="11.5546875" defaultRowHeight="15" outlineLevelCol="1"/>
  <cols>
    <col min="1" max="1" width="6.6640625" customWidth="1"/>
    <col min="2" max="2" width="18.5546875" customWidth="1"/>
    <col min="3" max="3" width="16" customWidth="1"/>
    <col min="4" max="4" width="27.109375" customWidth="1"/>
    <col min="5" max="5" width="10.33203125" style="14" customWidth="1"/>
    <col min="6" max="6" width="7.6640625" customWidth="1"/>
    <col min="7" max="7" width="12.44140625" customWidth="1"/>
    <col min="8" max="8" width="27.109375" customWidth="1" outlineLevel="1"/>
    <col min="9" max="9" width="10.33203125" style="14" customWidth="1" outlineLevel="1"/>
    <col min="10" max="10" width="7.6640625" customWidth="1" outlineLevel="1"/>
    <col min="11" max="11" width="12.44140625" customWidth="1" outlineLevel="1"/>
    <col min="12" max="12" width="27.109375" customWidth="1" outlineLevel="1"/>
    <col min="13" max="13" width="10.33203125" style="14" customWidth="1" outlineLevel="1"/>
    <col min="14" max="14" width="4.109375" customWidth="1" outlineLevel="1"/>
    <col min="15" max="15" width="12.44140625" customWidth="1" outlineLevel="1"/>
    <col min="16" max="17" width="12.44140625" customWidth="1"/>
    <col min="18" max="19" width="14.6640625" customWidth="1"/>
    <col min="20" max="20" width="15.33203125" customWidth="1"/>
    <col min="21" max="21" width="12.44140625" customWidth="1"/>
    <col min="22" max="22" width="15.109375" customWidth="1"/>
    <col min="25" max="38" width="11.5546875" customWidth="1" outlineLevel="1"/>
    <col min="39" max="39" width="27.5546875" customWidth="1" outlineLevel="1"/>
    <col min="40" max="40" width="18.6640625" customWidth="1" outlineLevel="1"/>
    <col min="41" max="43" width="11.5546875" customWidth="1" outlineLevel="1"/>
    <col min="45" max="45" width="24.5546875" customWidth="1"/>
    <col min="46" max="46" width="36.6640625" customWidth="1"/>
    <col min="48" max="48" width="11.88671875" customWidth="1"/>
  </cols>
  <sheetData>
    <row r="1" spans="1:58">
      <c r="B1" s="120" t="s">
        <v>108</v>
      </c>
      <c r="C1" s="121">
        <v>2025</v>
      </c>
    </row>
    <row r="2" spans="1:58">
      <c r="AV2" s="13"/>
      <c r="AW2" s="13" t="s">
        <v>26</v>
      </c>
      <c r="AY2" s="101" t="s">
        <v>109</v>
      </c>
      <c r="AZ2" s="101"/>
      <c r="BA2" s="101"/>
      <c r="BB2" s="101"/>
      <c r="BE2" s="101" t="s">
        <v>110</v>
      </c>
      <c r="BF2" s="100"/>
    </row>
    <row r="3" spans="1:58" ht="90.95" customHeight="1">
      <c r="A3" s="15" t="s">
        <v>111</v>
      </c>
      <c r="B3" s="16" t="s">
        <v>8</v>
      </c>
      <c r="C3" s="16" t="s">
        <v>12</v>
      </c>
      <c r="D3" s="70" t="s">
        <v>112</v>
      </c>
      <c r="E3" s="70" t="s">
        <v>113</v>
      </c>
      <c r="F3" s="69" t="s">
        <v>114</v>
      </c>
      <c r="G3" s="69" t="s">
        <v>115</v>
      </c>
      <c r="H3" s="67" t="s">
        <v>116</v>
      </c>
      <c r="I3" s="67" t="s">
        <v>117</v>
      </c>
      <c r="J3" s="67" t="s">
        <v>118</v>
      </c>
      <c r="K3" s="67" t="s">
        <v>119</v>
      </c>
      <c r="L3" s="68" t="s">
        <v>120</v>
      </c>
      <c r="M3" s="68" t="s">
        <v>121</v>
      </c>
      <c r="N3" s="68" t="s">
        <v>122</v>
      </c>
      <c r="O3" s="68" t="s">
        <v>123</v>
      </c>
      <c r="P3" s="69" t="s">
        <v>124</v>
      </c>
      <c r="Q3" s="69" t="s">
        <v>125</v>
      </c>
      <c r="R3" s="73" t="s">
        <v>126</v>
      </c>
      <c r="S3" s="73" t="s">
        <v>127</v>
      </c>
      <c r="T3" s="74" t="s">
        <v>128</v>
      </c>
      <c r="U3" s="74" t="s">
        <v>129</v>
      </c>
      <c r="V3" s="73" t="s">
        <v>130</v>
      </c>
      <c r="W3" s="73" t="s">
        <v>131</v>
      </c>
      <c r="AS3" s="101" t="s">
        <v>12</v>
      </c>
      <c r="AT3" s="39" t="s">
        <v>16</v>
      </c>
      <c r="AU3" s="39"/>
      <c r="AV3" s="40" t="s">
        <v>26</v>
      </c>
      <c r="AW3" s="40">
        <v>1</v>
      </c>
      <c r="AY3" s="102" t="s">
        <v>8</v>
      </c>
      <c r="AZ3" s="102" t="s">
        <v>132</v>
      </c>
      <c r="BA3" s="102" t="s">
        <v>8</v>
      </c>
      <c r="BB3" s="102" t="s">
        <v>133</v>
      </c>
      <c r="BE3" s="101" t="s">
        <v>16</v>
      </c>
      <c r="BF3" s="102" t="s">
        <v>134</v>
      </c>
    </row>
    <row r="4" spans="1:58">
      <c r="A4" s="124">
        <f>Таблица1[[#This Row],[№ ]]</f>
        <v>1</v>
      </c>
      <c r="B4" s="125" t="str">
        <f>IF(Таблица1[[#This Row],[Коротка назва будівлі]]="","",Таблица1[[#This Row],[Коротка назва будівлі]])</f>
        <v>Ліцей №1</v>
      </c>
      <c r="C4" s="125" t="str">
        <f>IF(Таблица1[[#This Row],[Категорія будівлі]]="","",Таблица1[[#This Row],[Категорія будівлі]])</f>
        <v>школа</v>
      </c>
      <c r="D4" s="124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4" s="21"/>
      <c r="F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Гкал</v>
      </c>
      <c r="G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" s="128" t="str">
        <f>IF(Таблица2021[[#This Row],[Джерело теплозабезпечення №2]]="","",Таблица2021[[#This Row],[Джерело теплозабезпечення №2]])</f>
        <v/>
      </c>
      <c r="I4" s="21"/>
      <c r="J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" s="128" t="str">
        <f>IF(Таблица2021[[#This Row],[Джерело теплозабезпечення №3]]="","",Таблица2021[[#This Row],[Джерело теплозабезпечення №3]])</f>
        <v/>
      </c>
      <c r="M4" s="21"/>
      <c r="N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" s="26"/>
      <c r="S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" s="72"/>
      <c r="U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" s="28"/>
      <c r="W4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4" s="101" t="s">
        <v>39</v>
      </c>
      <c r="AT4" s="39" t="s">
        <v>36</v>
      </c>
      <c r="AU4" s="40" t="s">
        <v>40</v>
      </c>
      <c r="AV4" s="40" t="s">
        <v>40</v>
      </c>
      <c r="AW4" s="40">
        <v>1163</v>
      </c>
      <c r="AY4" s="102" t="str">
        <f>INDEX(Таблица2025[Коротка назва будівлі],MATCH(AZ4,$Q$4:$Q$203,0))</f>
        <v>Ліцей №1</v>
      </c>
      <c r="AZ4" s="103">
        <f>LARGE(Таблица2025[Питоме споживання теплової енергії, кВт∙год/м2],1)</f>
        <v>0</v>
      </c>
      <c r="BA4" s="102" t="str">
        <f>INDEX(Таблица2025[Коротка назва будівлі],MATCH(BB4,$S$4:$S$203,0))</f>
        <v>Ліцей №1</v>
      </c>
      <c r="BB4" s="103">
        <f>LARGE(Таблица2025[Питоме споживання електричної енергії, кВт∙год/м2],1)</f>
        <v>0</v>
      </c>
      <c r="BE4" s="101" t="s">
        <v>135</v>
      </c>
      <c r="BF4" s="101">
        <f>SUMIF($D$4:$D$203,$AT$4,$G$4:$G$203)+SUMIF($D$4:$D$203,$AT$11,$G$4:$G$203)+SUMIF($H$4:$H$203,$AT$4,$K$4:$K$203)+SUMIF($H$4:$H$203,$AT$11,$K$4:$K$203)+SUMIF($L$4:$L$203,$AT$4,$O$4:$O$203)+SUMIF($L$4:$L$203,$AT$11,$O$4:$O$203)</f>
        <v>0</v>
      </c>
    </row>
    <row r="5" spans="1:58">
      <c r="A5" s="124">
        <f>Таблица1[[#This Row],[№ ]]</f>
        <v>2</v>
      </c>
      <c r="B5" s="125" t="str">
        <f>IF(Таблица1[[#This Row],[Коротка назва будівлі]]="","",Таблица1[[#This Row],[Коротка назва будівлі]])</f>
        <v>Гімназія №2</v>
      </c>
      <c r="C5" s="125" t="str">
        <f>IF(Таблица1[[#This Row],[Категорія будівлі]]="","",Таблица1[[#This Row],[Категорія будівлі]])</f>
        <v>школа</v>
      </c>
      <c r="D5" s="124" t="str">
        <f>IF(Таблица1[[#This Row],[Джерело теплозабезпечення]]="","",Таблица1[[#This Row],[Джерело теплозабезпечення]])</f>
        <v>Індивідуальне опалення (деревина)</v>
      </c>
      <c r="E5" s="21"/>
      <c r="F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" s="128" t="str">
        <f>IF(Таблица2021[[#This Row],[Джерело теплозабезпечення №2]]="","",Таблица2021[[#This Row],[Джерело теплозабезпечення №2]])</f>
        <v/>
      </c>
      <c r="I5" s="21"/>
      <c r="J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" s="128" t="str">
        <f>IF(Таблица2021[[#This Row],[Джерело теплозабезпечення №3]]="","",Таблица2021[[#This Row],[Джерело теплозабезпечення №3]])</f>
        <v/>
      </c>
      <c r="M5" s="21"/>
      <c r="N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" s="26"/>
      <c r="S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" s="72"/>
      <c r="U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" s="29"/>
      <c r="W5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5" s="101" t="s">
        <v>48</v>
      </c>
      <c r="AT5" s="39" t="s">
        <v>49</v>
      </c>
      <c r="AU5" s="39" t="s">
        <v>50</v>
      </c>
      <c r="AV5" s="40" t="s">
        <v>51</v>
      </c>
      <c r="AW5" s="40">
        <v>9.3000000000000007</v>
      </c>
      <c r="AY5" s="102" t="str">
        <f>INDEX(Таблица2025[Коротка назва будівлі],MATCH(AZ5,$Q$4:$Q$203,0))</f>
        <v>Ліцей №1</v>
      </c>
      <c r="AZ5" s="103">
        <f>LARGE(Таблица2025[Питоме споживання теплової енергії, кВт∙год/м2],2)</f>
        <v>0</v>
      </c>
      <c r="BA5" s="102" t="str">
        <f>INDEX(Таблица2025[Коротка назва будівлі],MATCH(BB5,$S$4:$S$203,0))</f>
        <v>Ліцей №1</v>
      </c>
      <c r="BB5" s="103">
        <f>LARGE(Таблица2025[Питоме споживання електричної енергії, кВт∙год/м2],2)</f>
        <v>0</v>
      </c>
      <c r="BE5" s="101" t="s">
        <v>49</v>
      </c>
      <c r="BF5" s="101">
        <f>SUMIF($D$4:$D$203,$AT$5,$G$4:$G$203)+SUMIF($H$4:$H$203,$AT$5,$K$4:$K$203)+SUMIF($L$4:$L$203,$AT$5,$O$4:$O$203)</f>
        <v>0</v>
      </c>
    </row>
    <row r="6" spans="1:58" ht="25.5">
      <c r="A6" s="124">
        <f>Таблица1[[#This Row],[№ ]]</f>
        <v>3</v>
      </c>
      <c r="B6" s="125" t="str">
        <f>IF(Таблица1[[#This Row],[Коротка назва будівлі]]="","",Таблица1[[#This Row],[Коротка назва будівлі]])</f>
        <v>ЗДО №5</v>
      </c>
      <c r="C6" s="125" t="str">
        <f>IF(Таблица1[[#This Row],[Категорія будівлі]]="","",Таблица1[[#This Row],[Категорія будівлі]])</f>
        <v>дитячий садок</v>
      </c>
      <c r="D6" s="124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6" s="21"/>
      <c r="F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м3</v>
      </c>
      <c r="G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" s="128" t="str">
        <f>IF(Таблица2021[[#This Row],[Джерело теплозабезпечення №2]]="","",Таблица2021[[#This Row],[Джерело теплозабезпечення №2]])</f>
        <v/>
      </c>
      <c r="I6" s="21"/>
      <c r="J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" s="128" t="str">
        <f>IF(Таблица2021[[#This Row],[Джерело теплозабезпечення №3]]="","",Таблица2021[[#This Row],[Джерело теплозабезпечення №3]])</f>
        <v/>
      </c>
      <c r="M6" s="21"/>
      <c r="N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" s="26"/>
      <c r="S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" s="72"/>
      <c r="U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" s="29"/>
      <c r="W6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6" s="101" t="s">
        <v>55</v>
      </c>
      <c r="AT6" s="39" t="s">
        <v>57</v>
      </c>
      <c r="AU6" s="39" t="s">
        <v>58</v>
      </c>
      <c r="AV6" s="40" t="s">
        <v>59</v>
      </c>
      <c r="AW6" s="40">
        <v>6.2</v>
      </c>
      <c r="AY6" s="102" t="str">
        <f>INDEX(Таблица2025[Коротка назва будівлі],MATCH(AZ6,$Q$4:$Q$203,0))</f>
        <v>Ліцей №1</v>
      </c>
      <c r="AZ6" s="103">
        <f>LARGE(Таблица2025[Питоме споживання теплової енергії, кВт∙год/м2],3)</f>
        <v>0</v>
      </c>
      <c r="BA6" s="102" t="str">
        <f>INDEX(Таблица2025[Коротка назва будівлі],MATCH(BB6,$S$4:$S$203,0))</f>
        <v>Ліцей №1</v>
      </c>
      <c r="BB6" s="103">
        <f>LARGE(Таблица2025[Питоме споживання електричної енергії, кВт∙год/м2],3)</f>
        <v>0</v>
      </c>
      <c r="BE6" s="101" t="s">
        <v>57</v>
      </c>
      <c r="BF6" s="101">
        <f>SUMIF($D$4:$D$203,$AT$6,$G$4:$G$203)+SUMIF($H$4:$H$203,$AT$6,$K$4:$K$203)+SUMIF($L$4:$L$203,$AT$6,$O$4:$O$203)</f>
        <v>0</v>
      </c>
    </row>
    <row r="7" spans="1:58">
      <c r="A7" s="124">
        <f>Таблица1[[#This Row],[№ ]]</f>
        <v>4</v>
      </c>
      <c r="B7" s="125" t="str">
        <f>IF(Таблица1[[#This Row],[Коротка назва будівлі]]="","",Таблица1[[#This Row],[Коротка назва будівлі]])</f>
        <v>ЦМЛ Х1</v>
      </c>
      <c r="C7" s="125" t="str">
        <f>IF(Таблица1[[#This Row],[Категорія будівлі]]="","",Таблица1[[#This Row],[Категорія будівлі]])</f>
        <v>лікарня</v>
      </c>
      <c r="D7" s="124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7" s="21"/>
      <c r="F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Гкал</v>
      </c>
      <c r="G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" s="128" t="str">
        <f>IF(Таблица2021[[#This Row],[Джерело теплозабезпечення №2]]="","",Таблица2021[[#This Row],[Джерело теплозабезпечення №2]])</f>
        <v/>
      </c>
      <c r="I7" s="21"/>
      <c r="J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" s="128" t="str">
        <f>IF(Таблица2021[[#This Row],[Джерело теплозабезпечення №3]]="","",Таблица2021[[#This Row],[Джерело теплозабезпечення №3]])</f>
        <v/>
      </c>
      <c r="M7" s="21"/>
      <c r="N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" s="26"/>
      <c r="S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" s="72"/>
      <c r="U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" s="29"/>
      <c r="W7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7" s="101" t="s">
        <v>70</v>
      </c>
      <c r="AT7" s="39" t="s">
        <v>47</v>
      </c>
      <c r="AU7" s="39" t="s">
        <v>58</v>
      </c>
      <c r="AV7" s="40" t="s">
        <v>71</v>
      </c>
      <c r="AW7" s="40">
        <v>3.7</v>
      </c>
      <c r="AY7" s="102" t="str">
        <f>INDEX(Таблица2025[Коротка назва будівлі],MATCH(AZ7,$Q$4:$Q$203,0))</f>
        <v>Ліцей №1</v>
      </c>
      <c r="AZ7" s="103">
        <f>LARGE(Таблица2025[Питоме споживання теплової енергії, кВт∙год/м2],4)</f>
        <v>0</v>
      </c>
      <c r="BA7" s="102" t="str">
        <f>INDEX(Таблица2025[Коротка назва будівлі],MATCH(BB7,$S$4:$S$203,0))</f>
        <v>Ліцей №1</v>
      </c>
      <c r="BB7" s="103">
        <f>LARGE(Таблица2025[Питоме споживання електричної енергії, кВт∙год/м2],4)</f>
        <v>0</v>
      </c>
      <c r="BE7" s="101" t="s">
        <v>47</v>
      </c>
      <c r="BF7" s="101">
        <f>SUMIF($D$4:$D$203,$AT$7,$G$4:$G$203)+SUMIF($D$4:$D$203,$AT$12,$G$4:$G$203)+SUMIF($H$4:$H$203,$AT$7,$K$4:$K$203)+SUMIF($H$4:$H$203,$AT$12,$K$4:$K$203)+SUMIF($L$4:$L$203,$AT$7,$O$4:$O$203)+SUMIF($L$4:$L$203,$AT$12,$O$4:$O$203)</f>
        <v>0</v>
      </c>
    </row>
    <row r="8" spans="1:58" ht="25.5">
      <c r="A8" s="124">
        <f>Таблица1[[#This Row],[№ ]]</f>
        <v>5</v>
      </c>
      <c r="B8" s="125" t="str">
        <f>IF(Таблица1[[#This Row],[Коротка назва будівлі]]="","",Таблица1[[#This Row],[Коротка назва будівлі]])</f>
        <v>Міська рада</v>
      </c>
      <c r="C8" s="125" t="str">
        <f>IF(Таблица1[[#This Row],[Категорія будівлі]]="","",Таблица1[[#This Row],[Категорія будівлі]])</f>
        <v>адміністративна будівля</v>
      </c>
      <c r="D8" s="124" t="str">
        <f>IF(Таблица1[[#This Row],[Джерело теплозабезпечення]]="","",Таблица1[[#This Row],[Джерело теплозабезпечення]])</f>
        <v>Індивідуальне опалення (природний газ)</v>
      </c>
      <c r="E8" s="21"/>
      <c r="F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м3</v>
      </c>
      <c r="G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" s="128" t="str">
        <f>IF(Таблица2021[[#This Row],[Джерело теплозабезпечення №2]]="","",Таблица2021[[#This Row],[Джерело теплозабезпечення №2]])</f>
        <v>Індивідуальне опалення (деревина)</v>
      </c>
      <c r="I8" s="21"/>
      <c r="J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" s="128" t="str">
        <f>IF(Таблица2021[[#This Row],[Джерело теплозабезпечення №3]]="","",Таблица2021[[#This Row],[Джерело теплозабезпечення №3]])</f>
        <v>Електрична енергія, кВт∙год</v>
      </c>
      <c r="M8" s="21"/>
      <c r="N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кВт∙год</v>
      </c>
      <c r="O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" s="26"/>
      <c r="S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" s="72"/>
      <c r="U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" s="29"/>
      <c r="W8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8" s="101" t="s">
        <v>76</v>
      </c>
      <c r="AT8" s="39" t="s">
        <v>77</v>
      </c>
      <c r="AU8" s="39" t="s">
        <v>58</v>
      </c>
      <c r="AV8" s="40" t="s">
        <v>78</v>
      </c>
      <c r="AW8" s="40">
        <v>4.7</v>
      </c>
      <c r="AY8" s="102" t="str">
        <f>INDEX(Таблица2025[Коротка назва будівлі],MATCH(AZ8,$Q$4:$Q$203,0))</f>
        <v>Ліцей №1</v>
      </c>
      <c r="AZ8" s="103">
        <f>LARGE(Таблица2025[Питоме споживання теплової енергії, кВт∙год/м2],5)</f>
        <v>0</v>
      </c>
      <c r="BA8" s="102" t="str">
        <f>INDEX(Таблица2025[Коротка назва будівлі],MATCH(BB8,$S$4:$S$203,0))</f>
        <v>Ліцей №1</v>
      </c>
      <c r="BB8" s="103">
        <f>LARGE(Таблица2025[Питоме споживання електричної енергії, кВт∙год/м2],5)</f>
        <v>0</v>
      </c>
      <c r="BE8" s="101" t="s">
        <v>77</v>
      </c>
      <c r="BF8" s="101">
        <f>SUMIF($D$4:$D$203,$AT$8,$G$4:$G$203)+SUMIF($H$4:$H$203,$AT$8,$K$4:$K$203)+SUMIF($L$4:$L$203,$AT$8,$O$4:$O$203)</f>
        <v>0</v>
      </c>
    </row>
    <row r="9" spans="1:58">
      <c r="A9" s="124">
        <v>6</v>
      </c>
      <c r="B9" s="125" t="str">
        <f>IF(Таблица1[[#This Row],[Коротка назва будівлі]]="","",Таблица1[[#This Row],[Коротка назва будівлі]])</f>
        <v>Будинок культури</v>
      </c>
      <c r="C9" s="125" t="str">
        <f>IF(Таблица1[[#This Row],[Категорія будівлі]]="","",Таблица1[[#This Row],[Категорія будівлі]])</f>
        <v>будинок культури</v>
      </c>
      <c r="D9" s="124" t="str">
        <f>IF(Таблица1[[#This Row],[Джерело теплозабезпечення]]="","",Таблица1[[#This Row],[Джерело теплозабезпечення]])</f>
        <v>Індивідуальне опалення (вугілля)</v>
      </c>
      <c r="E9" s="21"/>
      <c r="F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" s="128" t="str">
        <f>IF(Таблица2021[[#This Row],[Джерело теплозабезпечення №2]]="","",Таблица2021[[#This Row],[Джерело теплозабезпечення №2]])</f>
        <v>Індивідуальне опалення (брекети)</v>
      </c>
      <c r="I9" s="21"/>
      <c r="J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" s="128" t="str">
        <f>IF(Таблица2021[[#This Row],[Джерело теплозабезпечення №3]]="","",Таблица2021[[#This Row],[Джерело теплозабезпечення №3]])</f>
        <v/>
      </c>
      <c r="M9" s="21"/>
      <c r="N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" s="27"/>
      <c r="S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" s="72"/>
      <c r="U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" s="29"/>
      <c r="W9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Z9" s="14"/>
      <c r="AA9" s="14"/>
      <c r="AS9" s="101" t="s">
        <v>83</v>
      </c>
      <c r="AT9" s="39" t="s">
        <v>84</v>
      </c>
      <c r="AU9" s="39" t="s">
        <v>58</v>
      </c>
      <c r="AV9" s="40" t="s">
        <v>85</v>
      </c>
      <c r="AW9" s="40">
        <v>4.2</v>
      </c>
      <c r="BE9" s="101" t="s">
        <v>84</v>
      </c>
      <c r="BF9" s="101">
        <f>SUMIF($D$4:$D$203,$AT$9,$G$4:$G$203)+SUMIF($H$4:$H$203,$AT$9,$K$4:$K$203)+SUMIF($L$4:$L$203,$AT$9,$O$4:$O$203)</f>
        <v>0</v>
      </c>
    </row>
    <row r="10" spans="1:58">
      <c r="A10" s="124">
        <v>7</v>
      </c>
      <c r="B10" s="125" t="str">
        <f>IF(Таблица1[[#This Row],[Коротка назва будівлі]]="","",Таблица1[[#This Row],[Коротка назва будівлі]])</f>
        <v>Бібіліотека</v>
      </c>
      <c r="C10" s="125" t="str">
        <f>IF(Таблица1[[#This Row],[Категорія будівлі]]="","",Таблица1[[#This Row],[Категорія будівлі]])</f>
        <v>бібліотека</v>
      </c>
      <c r="D10" s="124" t="str">
        <f>IF(Таблица1[[#This Row],[Джерело теплозабезпечення]]="","",Таблица1[[#This Row],[Джерело теплозабезпечення]])</f>
        <v>Централізоване опалення (Гкал)</v>
      </c>
      <c r="E10" s="21"/>
      <c r="F1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Гкал</v>
      </c>
      <c r="G1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" s="128" t="str">
        <f>IF(Таблица2021[[#This Row],[Джерело теплозабезпечення №2]]="","",Таблица2021[[#This Row],[Джерело теплозабезпечення №2]])</f>
        <v/>
      </c>
      <c r="I10" s="21"/>
      <c r="J1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" s="128" t="str">
        <f>IF(Таблица2021[[#This Row],[Джерело теплозабезпечення №3]]="","",Таблица2021[[#This Row],[Джерело теплозабезпечення №3]])</f>
        <v/>
      </c>
      <c r="M10" s="21"/>
      <c r="N1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" s="27"/>
      <c r="S1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" s="72"/>
      <c r="U1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" s="29"/>
      <c r="W10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0" s="101" t="s">
        <v>66</v>
      </c>
      <c r="AT10" s="39" t="s">
        <v>91</v>
      </c>
      <c r="AU10" s="39" t="s">
        <v>58</v>
      </c>
      <c r="AV10" s="40" t="s">
        <v>92</v>
      </c>
      <c r="AW10" s="40">
        <v>3.1</v>
      </c>
      <c r="BE10" s="101" t="s">
        <v>91</v>
      </c>
      <c r="BF10" s="101">
        <f>SUMIF($D$4:$D$203,$AT$10,$G$4:$G$203)+SUMIF($H$4:$H$203,$AT$10,$K$4:$K$203)+SUMIF($L$4:$L$203,$AT$10,$O$4:$O$203)</f>
        <v>0</v>
      </c>
    </row>
    <row r="11" spans="1:58">
      <c r="A11" s="124">
        <v>8</v>
      </c>
      <c r="B11" s="125" t="str">
        <f>IF(Таблица1[[#This Row],[Коротка назва будівлі]]="","",Таблица1[[#This Row],[Коротка назва будівлі]])</f>
        <v>Ліцей №3</v>
      </c>
      <c r="C11" s="125" t="str">
        <f>IF(Таблица1[[#This Row],[Категорія будівлі]]="","",Таблица1[[#This Row],[Категорія будівлі]])</f>
        <v>школа</v>
      </c>
      <c r="D11" s="124" t="str">
        <f>IF(Таблица1[[#This Row],[Джерело теплозабезпечення]]="","",Таблица1[[#This Row],[Джерело теплозабезпечення]])</f>
        <v>Індивідуальне опалення (брекети)</v>
      </c>
      <c r="E11" s="21"/>
      <c r="F1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" s="128" t="str">
        <f>IF(Таблица2021[[#This Row],[Джерело теплозабезпечення №2]]="","",Таблица2021[[#This Row],[Джерело теплозабезпечення №2]])</f>
        <v/>
      </c>
      <c r="I11" s="21"/>
      <c r="J1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" s="128" t="str">
        <f>IF(Таблица2021[[#This Row],[Джерело теплозабезпечення №3]]="","",Таблица2021[[#This Row],[Джерело теплозабезпечення №3]])</f>
        <v/>
      </c>
      <c r="M11" s="21"/>
      <c r="N1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" s="27"/>
      <c r="S1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" s="72"/>
      <c r="U1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" s="29"/>
      <c r="W11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M11" s="44"/>
      <c r="AS11" s="101" t="s">
        <v>90</v>
      </c>
      <c r="AT11" s="44" t="s">
        <v>96</v>
      </c>
      <c r="AU11" s="45" t="s">
        <v>97</v>
      </c>
      <c r="AV11" s="45" t="s">
        <v>97</v>
      </c>
      <c r="AW11" s="45">
        <v>0.27800000000000002</v>
      </c>
    </row>
    <row r="12" spans="1:58">
      <c r="A12" s="124">
        <v>9</v>
      </c>
      <c r="B12" s="125" t="str">
        <f>IF(Таблица1[[#This Row],[Коротка назва будівлі]]="","",Таблица1[[#This Row],[Коротка назва будівлі]])</f>
        <v/>
      </c>
      <c r="C12" s="125" t="str">
        <f>IF(Таблица1[[#This Row],[Категорія будівлі]]="","",Таблица1[[#This Row],[Категорія будівлі]])</f>
        <v/>
      </c>
      <c r="D12" s="124" t="str">
        <f>IF(Таблица1[[#This Row],[Джерело теплозабезпечення]]="","",Таблица1[[#This Row],[Джерело теплозабезпечення]])</f>
        <v/>
      </c>
      <c r="E12" s="21"/>
      <c r="F1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" s="128" t="str">
        <f>IF(Таблица2021[[#This Row],[Джерело теплозабезпечення №2]]="","",Таблица2021[[#This Row],[Джерело теплозабезпечення №2]])</f>
        <v/>
      </c>
      <c r="I12" s="21"/>
      <c r="J1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" s="128" t="str">
        <f>IF(Таблица2021[[#This Row],[Джерело теплозабезпечення №3]]="","",Таблица2021[[#This Row],[Джерело теплозабезпечення №3]])</f>
        <v/>
      </c>
      <c r="M12" s="21"/>
      <c r="N1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" s="27"/>
      <c r="S1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" s="72"/>
      <c r="U1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" s="29"/>
      <c r="W12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M12" s="44"/>
      <c r="AS12" s="101" t="s">
        <v>98</v>
      </c>
      <c r="AT12" s="44" t="s">
        <v>99</v>
      </c>
      <c r="AU12" s="44" t="s">
        <v>50</v>
      </c>
      <c r="AV12" s="45" t="s">
        <v>100</v>
      </c>
      <c r="AW12" s="44">
        <f>600*3.7</f>
        <v>2220</v>
      </c>
    </row>
    <row r="13" spans="1:58">
      <c r="A13" s="124">
        <v>10</v>
      </c>
      <c r="B13" s="125" t="str">
        <f>IF(Таблица1[[#This Row],[Коротка назва будівлі]]="","",Таблица1[[#This Row],[Коротка назва будівлі]])</f>
        <v/>
      </c>
      <c r="C13" s="125" t="str">
        <f>IF(Таблица1[[#This Row],[Категорія будівлі]]="","",Таблица1[[#This Row],[Категорія будівлі]])</f>
        <v/>
      </c>
      <c r="D13" s="124" t="str">
        <f>IF(Таблица1[[#This Row],[Джерело теплозабезпечення]]="","",Таблица1[[#This Row],[Джерело теплозабезпечення]])</f>
        <v/>
      </c>
      <c r="E13" s="21"/>
      <c r="F1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" s="128" t="str">
        <f>IF(Таблица2021[[#This Row],[Джерело теплозабезпечення №2]]="","",Таблица2021[[#This Row],[Джерело теплозабезпечення №2]])</f>
        <v/>
      </c>
      <c r="I13" s="21"/>
      <c r="J1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" s="128" t="str">
        <f>IF(Таблица2021[[#This Row],[Джерело теплозабезпечення №3]]="","",Таблица2021[[#This Row],[Джерело теплозабезпечення №3]])</f>
        <v/>
      </c>
      <c r="M13" s="21"/>
      <c r="N1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" s="27"/>
      <c r="S1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" s="72"/>
      <c r="U1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" s="29"/>
      <c r="W13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M13" s="44"/>
      <c r="AS13" s="101" t="s">
        <v>101</v>
      </c>
      <c r="AT13" s="44" t="s">
        <v>102</v>
      </c>
      <c r="AU13" s="44" t="s">
        <v>103</v>
      </c>
      <c r="AV13" s="44" t="s">
        <v>103</v>
      </c>
      <c r="AW13" s="45">
        <v>1</v>
      </c>
    </row>
    <row r="14" spans="1:58">
      <c r="A14" s="124">
        <v>11</v>
      </c>
      <c r="B14" s="125" t="str">
        <f>IF(Таблица1[[#This Row],[Коротка назва будівлі]]="","",Таблица1[[#This Row],[Коротка назва будівлі]])</f>
        <v/>
      </c>
      <c r="C14" s="125" t="str">
        <f>IF(Таблица1[[#This Row],[Категорія будівлі]]="","",Таблица1[[#This Row],[Категорія будівлі]])</f>
        <v/>
      </c>
      <c r="D14" s="124" t="str">
        <f>IF(Таблица1[[#This Row],[Джерело теплозабезпечення]]="","",Таблица1[[#This Row],[Джерело теплозабезпечення]])</f>
        <v/>
      </c>
      <c r="E14" s="21"/>
      <c r="F1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" s="128" t="str">
        <f>IF(Таблица2021[[#This Row],[Джерело теплозабезпечення №2]]="","",Таблица2021[[#This Row],[Джерело теплозабезпечення №2]])</f>
        <v/>
      </c>
      <c r="I14" s="21"/>
      <c r="J1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" s="128" t="str">
        <f>IF(Таблица2021[[#This Row],[Джерело теплозабезпечення №3]]="","",Таблица2021[[#This Row],[Джерело теплозабезпечення №3]])</f>
        <v/>
      </c>
      <c r="M14" s="21"/>
      <c r="N1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" s="27"/>
      <c r="S1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" s="72"/>
      <c r="U1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" s="29"/>
      <c r="W14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4" s="101" t="s">
        <v>33</v>
      </c>
      <c r="AT14" s="44"/>
      <c r="AU14" s="44"/>
      <c r="AV14" s="44"/>
      <c r="AW14" s="44"/>
    </row>
    <row r="15" spans="1:58">
      <c r="A15" s="124">
        <v>12</v>
      </c>
      <c r="B15" s="125" t="str">
        <f>IF(Таблица1[[#This Row],[Коротка назва будівлі]]="","",Таблица1[[#This Row],[Коротка назва будівлі]])</f>
        <v/>
      </c>
      <c r="C15" s="125" t="str">
        <f>IF(Таблица1[[#This Row],[Категорія будівлі]]="","",Таблица1[[#This Row],[Категорія будівлі]])</f>
        <v/>
      </c>
      <c r="D15" s="124" t="str">
        <f>IF(Таблица1[[#This Row],[Джерело теплозабезпечення]]="","",Таблица1[[#This Row],[Джерело теплозабезпечення]])</f>
        <v/>
      </c>
      <c r="E15" s="21"/>
      <c r="F1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" s="128" t="str">
        <f>IF(Таблица2021[[#This Row],[Джерело теплозабезпечення №2]]="","",Таблица2021[[#This Row],[Джерело теплозабезпечення №2]])</f>
        <v/>
      </c>
      <c r="I15" s="21"/>
      <c r="J1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" s="128" t="str">
        <f>IF(Таблица2021[[#This Row],[Джерело теплозабезпечення №3]]="","",Таблица2021[[#This Row],[Джерело теплозабезпечення №3]])</f>
        <v/>
      </c>
      <c r="M15" s="21"/>
      <c r="N1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" s="27"/>
      <c r="S1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" s="72"/>
      <c r="U1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" s="29"/>
      <c r="W15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5" s="101" t="s">
        <v>104</v>
      </c>
      <c r="AT15" s="47"/>
      <c r="AU15" s="47"/>
      <c r="AV15" s="47"/>
      <c r="AW15" s="47"/>
    </row>
    <row r="16" spans="1:58">
      <c r="A16" s="124">
        <v>13</v>
      </c>
      <c r="B16" s="125" t="str">
        <f>IF(Таблица1[[#This Row],[Коротка назва будівлі]]="","",Таблица1[[#This Row],[Коротка назва будівлі]])</f>
        <v/>
      </c>
      <c r="C16" s="125" t="str">
        <f>IF(Таблица1[[#This Row],[Категорія будівлі]]="","",Таблица1[[#This Row],[Категорія будівлі]])</f>
        <v/>
      </c>
      <c r="D16" s="124" t="str">
        <f>IF(Таблица1[[#This Row],[Джерело теплозабезпечення]]="","",Таблица1[[#This Row],[Джерело теплозабезпечення]])</f>
        <v/>
      </c>
      <c r="E16" s="21"/>
      <c r="F1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" s="128" t="str">
        <f>IF(Таблица2021[[#This Row],[Джерело теплозабезпечення №2]]="","",Таблица2021[[#This Row],[Джерело теплозабезпечення №2]])</f>
        <v/>
      </c>
      <c r="I16" s="21"/>
      <c r="J1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" s="128" t="str">
        <f>IF(Таблица2021[[#This Row],[Джерело теплозабезпечення №3]]="","",Таблица2021[[#This Row],[Джерело теплозабезпечення №3]])</f>
        <v/>
      </c>
      <c r="M16" s="90"/>
      <c r="N1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" s="27"/>
      <c r="S1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" s="72"/>
      <c r="U1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" s="29"/>
      <c r="W16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6" s="101" t="s">
        <v>105</v>
      </c>
      <c r="AT16" s="47"/>
      <c r="AU16" s="47"/>
      <c r="AV16" s="47"/>
      <c r="AW16" s="47"/>
    </row>
    <row r="17" spans="1:49">
      <c r="A17" s="124">
        <v>14</v>
      </c>
      <c r="B17" s="125" t="str">
        <f>IF(Таблица1[[#This Row],[Коротка назва будівлі]]="","",Таблица1[[#This Row],[Коротка назва будівлі]])</f>
        <v/>
      </c>
      <c r="C17" s="125" t="str">
        <f>IF(Таблица1[[#This Row],[Категорія будівлі]]="","",Таблица1[[#This Row],[Категорія будівлі]])</f>
        <v/>
      </c>
      <c r="D17" s="124" t="str">
        <f>IF(Таблица1[[#This Row],[Джерело теплозабезпечення]]="","",Таблица1[[#This Row],[Джерело теплозабезпечення]])</f>
        <v/>
      </c>
      <c r="E17" s="21"/>
      <c r="F1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" s="128" t="str">
        <f>IF(Таблица2021[[#This Row],[Джерело теплозабезпечення №2]]="","",Таблица2021[[#This Row],[Джерело теплозабезпечення №2]])</f>
        <v/>
      </c>
      <c r="I17" s="21"/>
      <c r="J1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" s="128" t="str">
        <f>IF(Таблица2021[[#This Row],[Джерело теплозабезпечення №3]]="","",Таблица2021[[#This Row],[Джерело теплозабезпечення №3]])</f>
        <v/>
      </c>
      <c r="M17" s="21"/>
      <c r="N1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" s="27"/>
      <c r="S1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" s="72"/>
      <c r="U1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" s="29"/>
      <c r="W17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7" s="101" t="s">
        <v>106</v>
      </c>
      <c r="AT17" s="47"/>
      <c r="AU17" s="47"/>
      <c r="AV17" s="47"/>
      <c r="AW17" s="47"/>
    </row>
    <row r="18" spans="1:49">
      <c r="A18" s="124">
        <v>15</v>
      </c>
      <c r="B18" s="125" t="str">
        <f>IF(Таблица1[[#This Row],[Коротка назва будівлі]]="","",Таблица1[[#This Row],[Коротка назва будівлі]])</f>
        <v/>
      </c>
      <c r="C18" s="125" t="str">
        <f>IF(Таблица1[[#This Row],[Категорія будівлі]]="","",Таблица1[[#This Row],[Категорія будівлі]])</f>
        <v/>
      </c>
      <c r="D18" s="124" t="str">
        <f>IF(Таблица1[[#This Row],[Джерело теплозабезпечення]]="","",Таблица1[[#This Row],[Джерело теплозабезпечення]])</f>
        <v/>
      </c>
      <c r="E18" s="21"/>
      <c r="F1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" s="128" t="str">
        <f>IF(Таблица2021[[#This Row],[Джерело теплозабезпечення №2]]="","",Таблица2021[[#This Row],[Джерело теплозабезпечення №2]])</f>
        <v/>
      </c>
      <c r="I18" s="21"/>
      <c r="J1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" s="128" t="str">
        <f>IF(Таблица2021[[#This Row],[Джерело теплозабезпечення №3]]="","",Таблица2021[[#This Row],[Джерело теплозабезпечення №3]])</f>
        <v/>
      </c>
      <c r="M18" s="21"/>
      <c r="N1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" s="27"/>
      <c r="S1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" s="72"/>
      <c r="U1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" s="29"/>
      <c r="W18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8" s="101" t="s">
        <v>107</v>
      </c>
      <c r="AT18" s="47"/>
      <c r="AU18" s="47"/>
      <c r="AV18" s="47"/>
      <c r="AW18" s="47"/>
    </row>
    <row r="19" spans="1:49">
      <c r="A19" s="124">
        <v>16</v>
      </c>
      <c r="B19" s="125" t="str">
        <f>IF(Таблица1[[#This Row],[Коротка назва будівлі]]="","",Таблица1[[#This Row],[Коротка назва будівлі]])</f>
        <v/>
      </c>
      <c r="C19" s="125" t="str">
        <f>IF(Таблица1[[#This Row],[Категорія будівлі]]="","",Таблица1[[#This Row],[Категорія будівлі]])</f>
        <v/>
      </c>
      <c r="D19" s="124" t="str">
        <f>IF(Таблица1[[#This Row],[Джерело теплозабезпечення]]="","",Таблица1[[#This Row],[Джерело теплозабезпечення]])</f>
        <v/>
      </c>
      <c r="E19" s="21"/>
      <c r="F1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" s="128" t="str">
        <f>IF(Таблица2021[[#This Row],[Джерело теплозабезпечення №2]]="","",Таблица2021[[#This Row],[Джерело теплозабезпечення №2]])</f>
        <v/>
      </c>
      <c r="I19" s="21"/>
      <c r="J1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" s="128" t="str">
        <f>IF(Таблица2021[[#This Row],[Джерело теплозабезпечення №3]]="","",Таблица2021[[#This Row],[Джерело теплозабезпечення №3]])</f>
        <v/>
      </c>
      <c r="M19" s="21"/>
      <c r="N1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" s="27"/>
      <c r="S1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" s="72"/>
      <c r="U1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" s="29"/>
      <c r="W19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19" s="47"/>
      <c r="AT19" s="47"/>
      <c r="AU19" s="47"/>
      <c r="AV19" s="47"/>
      <c r="AW19" s="47"/>
    </row>
    <row r="20" spans="1:49">
      <c r="A20" s="124">
        <v>17</v>
      </c>
      <c r="B20" s="125" t="str">
        <f>IF(Таблица1[[#This Row],[Коротка назва будівлі]]="","",Таблица1[[#This Row],[Коротка назва будівлі]])</f>
        <v/>
      </c>
      <c r="C20" s="125" t="str">
        <f>IF(Таблица1[[#This Row],[Категорія будівлі]]="","",Таблица1[[#This Row],[Категорія будівлі]])</f>
        <v/>
      </c>
      <c r="D20" s="124" t="str">
        <f>IF(Таблица1[[#This Row],[Джерело теплозабезпечення]]="","",Таблица1[[#This Row],[Джерело теплозабезпечення]])</f>
        <v/>
      </c>
      <c r="E20" s="21"/>
      <c r="F2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0" s="128" t="str">
        <f>IF(Таблица2021[[#This Row],[Джерело теплозабезпечення №2]]="","",Таблица2021[[#This Row],[Джерело теплозабезпечення №2]])</f>
        <v/>
      </c>
      <c r="I20" s="21"/>
      <c r="J2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0" s="128" t="str">
        <f>IF(Таблица2021[[#This Row],[Джерело теплозабезпечення №3]]="","",Таблица2021[[#This Row],[Джерело теплозабезпечення №3]])</f>
        <v/>
      </c>
      <c r="M20" s="21"/>
      <c r="N2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0" s="27"/>
      <c r="S2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0" s="72"/>
      <c r="U2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0" s="29"/>
      <c r="W20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20" s="47"/>
      <c r="AT20" s="47"/>
      <c r="AU20" s="47"/>
      <c r="AV20" s="47"/>
      <c r="AW20" s="47"/>
    </row>
    <row r="21" spans="1:49">
      <c r="A21" s="124">
        <v>18</v>
      </c>
      <c r="B21" s="125" t="str">
        <f>IF(Таблица1[[#This Row],[Коротка назва будівлі]]="","",Таблица1[[#This Row],[Коротка назва будівлі]])</f>
        <v/>
      </c>
      <c r="C21" s="125" t="str">
        <f>IF(Таблица1[[#This Row],[Категорія будівлі]]="","",Таблица1[[#This Row],[Категорія будівлі]])</f>
        <v/>
      </c>
      <c r="D21" s="124" t="str">
        <f>IF(Таблица1[[#This Row],[Джерело теплозабезпечення]]="","",Таблица1[[#This Row],[Джерело теплозабезпечення]])</f>
        <v/>
      </c>
      <c r="E21" s="21"/>
      <c r="F2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1" s="128" t="str">
        <f>IF(Таблица2021[[#This Row],[Джерело теплозабезпечення №2]]="","",Таблица2021[[#This Row],[Джерело теплозабезпечення №2]])</f>
        <v/>
      </c>
      <c r="I21" s="21"/>
      <c r="J2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1" s="128" t="str">
        <f>IF(Таблица2021[[#This Row],[Джерело теплозабезпечення №3]]="","",Таблица2021[[#This Row],[Джерело теплозабезпечення №3]])</f>
        <v/>
      </c>
      <c r="M21" s="21"/>
      <c r="N2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1" s="27"/>
      <c r="S2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1" s="72"/>
      <c r="U2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1" s="29"/>
      <c r="W21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AS21" s="47"/>
      <c r="AT21" s="47"/>
      <c r="AU21" s="47"/>
      <c r="AV21" s="47"/>
      <c r="AW21" s="47"/>
    </row>
    <row r="22" spans="1:49">
      <c r="A22" s="124">
        <v>19</v>
      </c>
      <c r="B22" s="125" t="str">
        <f>IF(Таблица1[[#This Row],[Коротка назва будівлі]]="","",Таблица1[[#This Row],[Коротка назва будівлі]])</f>
        <v/>
      </c>
      <c r="C22" s="125" t="str">
        <f>IF(Таблица1[[#This Row],[Категорія будівлі]]="","",Таблица1[[#This Row],[Категорія будівлі]])</f>
        <v/>
      </c>
      <c r="D22" s="124" t="str">
        <f>IF(Таблица1[[#This Row],[Джерело теплозабезпечення]]="","",Таблица1[[#This Row],[Джерело теплозабезпечення]])</f>
        <v/>
      </c>
      <c r="E22" s="21"/>
      <c r="F2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2" s="128" t="str">
        <f>IF(Таблица2021[[#This Row],[Джерело теплозабезпечення №2]]="","",Таблица2021[[#This Row],[Джерело теплозабезпечення №2]])</f>
        <v/>
      </c>
      <c r="I22" s="21"/>
      <c r="J2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2" s="128" t="str">
        <f>IF(Таблица2021[[#This Row],[Джерело теплозабезпечення №3]]="","",Таблица2021[[#This Row],[Джерело теплозабезпечення №3]])</f>
        <v/>
      </c>
      <c r="M22" s="21"/>
      <c r="N2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2" s="27"/>
      <c r="S2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2" s="72"/>
      <c r="U2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2" s="29"/>
      <c r="W2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3" spans="1:49">
      <c r="A23" s="124">
        <v>20</v>
      </c>
      <c r="B23" s="125" t="str">
        <f>IF(Таблица1[[#This Row],[Коротка назва будівлі]]="","",Таблица1[[#This Row],[Коротка назва будівлі]])</f>
        <v/>
      </c>
      <c r="C23" s="125" t="str">
        <f>IF(Таблица1[[#This Row],[Категорія будівлі]]="","",Таблица1[[#This Row],[Категорія будівлі]])</f>
        <v/>
      </c>
      <c r="D23" s="124" t="str">
        <f>IF(Таблица1[[#This Row],[Джерело теплозабезпечення]]="","",Таблица1[[#This Row],[Джерело теплозабезпечення]])</f>
        <v/>
      </c>
      <c r="E23" s="21"/>
      <c r="F2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3" s="128" t="str">
        <f>IF(Таблица2021[[#This Row],[Джерело теплозабезпечення №2]]="","",Таблица2021[[#This Row],[Джерело теплозабезпечення №2]])</f>
        <v/>
      </c>
      <c r="I23" s="21"/>
      <c r="J2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3" s="128" t="str">
        <f>IF(Таблица2021[[#This Row],[Джерело теплозабезпечення №3]]="","",Таблица2021[[#This Row],[Джерело теплозабезпечення №3]])</f>
        <v/>
      </c>
      <c r="M23" s="21"/>
      <c r="N2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3" s="27"/>
      <c r="S2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3" s="72"/>
      <c r="U2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3" s="29"/>
      <c r="W2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4" spans="1:49">
      <c r="A24" s="124">
        <v>21</v>
      </c>
      <c r="B24" s="125" t="str">
        <f>IF(Таблица1[[#This Row],[Коротка назва будівлі]]="","",Таблица1[[#This Row],[Коротка назва будівлі]])</f>
        <v/>
      </c>
      <c r="C24" s="125" t="str">
        <f>IF(Таблица1[[#This Row],[Категорія будівлі]]="","",Таблица1[[#This Row],[Категорія будівлі]])</f>
        <v/>
      </c>
      <c r="D24" s="124" t="str">
        <f>IF(Таблица1[[#This Row],[Джерело теплозабезпечення]]="","",Таблица1[[#This Row],[Джерело теплозабезпечення]])</f>
        <v/>
      </c>
      <c r="E24" s="21"/>
      <c r="F2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4" s="128" t="str">
        <f>IF(Таблица2021[[#This Row],[Джерело теплозабезпечення №2]]="","",Таблица2021[[#This Row],[Джерело теплозабезпечення №2]])</f>
        <v/>
      </c>
      <c r="I24" s="21"/>
      <c r="J2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4" s="128" t="str">
        <f>IF(Таблица2021[[#This Row],[Джерело теплозабезпечення №3]]="","",Таблица2021[[#This Row],[Джерело теплозабезпечення №3]])</f>
        <v/>
      </c>
      <c r="M24" s="21"/>
      <c r="N2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4" s="27"/>
      <c r="S2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4" s="72"/>
      <c r="U2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4" s="29"/>
      <c r="W2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5" spans="1:49">
      <c r="A25" s="124">
        <v>22</v>
      </c>
      <c r="B25" s="125" t="str">
        <f>IF(Таблица1[[#This Row],[Коротка назва будівлі]]="","",Таблица1[[#This Row],[Коротка назва будівлі]])</f>
        <v/>
      </c>
      <c r="C25" s="125" t="str">
        <f>IF(Таблица1[[#This Row],[Категорія будівлі]]="","",Таблица1[[#This Row],[Категорія будівлі]])</f>
        <v/>
      </c>
      <c r="D25" s="124" t="str">
        <f>IF(Таблица1[[#This Row],[Джерело теплозабезпечення]]="","",Таблица1[[#This Row],[Джерело теплозабезпечення]])</f>
        <v/>
      </c>
      <c r="E25" s="21"/>
      <c r="F2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5" s="128" t="str">
        <f>IF(Таблица2021[[#This Row],[Джерело теплозабезпечення №2]]="","",Таблица2021[[#This Row],[Джерело теплозабезпечення №2]])</f>
        <v/>
      </c>
      <c r="I25" s="21"/>
      <c r="J2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5" s="128" t="str">
        <f>IF(Таблица2021[[#This Row],[Джерело теплозабезпечення №3]]="","",Таблица2021[[#This Row],[Джерело теплозабезпечення №3]])</f>
        <v/>
      </c>
      <c r="M25" s="21"/>
      <c r="N2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5" s="27"/>
      <c r="S2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5" s="72"/>
      <c r="U2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5" s="29"/>
      <c r="W2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6" spans="1:49">
      <c r="A26" s="124">
        <v>23</v>
      </c>
      <c r="B26" s="125" t="str">
        <f>IF(Таблица1[[#This Row],[Коротка назва будівлі]]="","",Таблица1[[#This Row],[Коротка назва будівлі]])</f>
        <v/>
      </c>
      <c r="C26" s="125" t="str">
        <f>IF(Таблица1[[#This Row],[Категорія будівлі]]="","",Таблица1[[#This Row],[Категорія будівлі]])</f>
        <v/>
      </c>
      <c r="D26" s="124" t="str">
        <f>IF(Таблица1[[#This Row],[Джерело теплозабезпечення]]="","",Таблица1[[#This Row],[Джерело теплозабезпечення]])</f>
        <v/>
      </c>
      <c r="E26" s="21"/>
      <c r="F2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6" s="128" t="str">
        <f>IF(Таблица2021[[#This Row],[Джерело теплозабезпечення №2]]="","",Таблица2021[[#This Row],[Джерело теплозабезпечення №2]])</f>
        <v/>
      </c>
      <c r="I26" s="21"/>
      <c r="J2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6" s="128" t="str">
        <f>IF(Таблица2021[[#This Row],[Джерело теплозабезпечення №3]]="","",Таблица2021[[#This Row],[Джерело теплозабезпечення №3]])</f>
        <v/>
      </c>
      <c r="M26" s="21"/>
      <c r="N2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6" s="27"/>
      <c r="S2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6" s="72"/>
      <c r="U2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6" s="29"/>
      <c r="W2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7" spans="1:49">
      <c r="A27" s="124">
        <v>24</v>
      </c>
      <c r="B27" s="125" t="str">
        <f>IF(Таблица1[[#This Row],[Коротка назва будівлі]]="","",Таблица1[[#This Row],[Коротка назва будівлі]])</f>
        <v/>
      </c>
      <c r="C27" s="125" t="str">
        <f>IF(Таблица1[[#This Row],[Категорія будівлі]]="","",Таблица1[[#This Row],[Категорія будівлі]])</f>
        <v/>
      </c>
      <c r="D27" s="124" t="str">
        <f>IF(Таблица1[[#This Row],[Джерело теплозабезпечення]]="","",Таблица1[[#This Row],[Джерело теплозабезпечення]])</f>
        <v/>
      </c>
      <c r="E27" s="21"/>
      <c r="F2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7" s="128" t="str">
        <f>IF(Таблица2021[[#This Row],[Джерело теплозабезпечення №2]]="","",Таблица2021[[#This Row],[Джерело теплозабезпечення №2]])</f>
        <v/>
      </c>
      <c r="I27" s="21"/>
      <c r="J2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7" s="128" t="str">
        <f>IF(Таблица2021[[#This Row],[Джерело теплозабезпечення №3]]="","",Таблица2021[[#This Row],[Джерело теплозабезпечення №3]])</f>
        <v/>
      </c>
      <c r="M27" s="21"/>
      <c r="N2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7" s="27"/>
      <c r="S2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7" s="72"/>
      <c r="U2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7" s="29"/>
      <c r="W2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8" spans="1:49">
      <c r="A28" s="124">
        <v>25</v>
      </c>
      <c r="B28" s="125" t="str">
        <f>IF(Таблица1[[#This Row],[Коротка назва будівлі]]="","",Таблица1[[#This Row],[Коротка назва будівлі]])</f>
        <v/>
      </c>
      <c r="C28" s="125" t="str">
        <f>IF(Таблица1[[#This Row],[Категорія будівлі]]="","",Таблица1[[#This Row],[Категорія будівлі]])</f>
        <v/>
      </c>
      <c r="D28" s="124" t="str">
        <f>IF(Таблица1[[#This Row],[Джерело теплозабезпечення]]="","",Таблица1[[#This Row],[Джерело теплозабезпечення]])</f>
        <v/>
      </c>
      <c r="E28" s="21"/>
      <c r="F2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8" s="128" t="str">
        <f>IF(Таблица2021[[#This Row],[Джерело теплозабезпечення №2]]="","",Таблица2021[[#This Row],[Джерело теплозабезпечення №2]])</f>
        <v/>
      </c>
      <c r="I28" s="21"/>
      <c r="J2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8" s="128" t="str">
        <f>IF(Таблица2021[[#This Row],[Джерело теплозабезпечення №3]]="","",Таблица2021[[#This Row],[Джерело теплозабезпечення №3]])</f>
        <v/>
      </c>
      <c r="M28" s="21"/>
      <c r="N2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8" s="27"/>
      <c r="S2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8" s="72"/>
      <c r="U2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8" s="29"/>
      <c r="W2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9" spans="1:49">
      <c r="A29" s="124">
        <v>26</v>
      </c>
      <c r="B29" s="125" t="str">
        <f>IF(Таблица1[[#This Row],[Коротка назва будівлі]]="","",Таблица1[[#This Row],[Коротка назва будівлі]])</f>
        <v/>
      </c>
      <c r="C29" s="125" t="str">
        <f>IF(Таблица1[[#This Row],[Категорія будівлі]]="","",Таблица1[[#This Row],[Категорія будівлі]])</f>
        <v/>
      </c>
      <c r="D29" s="124" t="str">
        <f>IF(Таблица1[[#This Row],[Джерело теплозабезпечення]]="","",Таблица1[[#This Row],[Джерело теплозабезпечення]])</f>
        <v/>
      </c>
      <c r="E29" s="21"/>
      <c r="F2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9" s="128" t="str">
        <f>IF(Таблица2021[[#This Row],[Джерело теплозабезпечення №2]]="","",Таблица2021[[#This Row],[Джерело теплозабезпечення №2]])</f>
        <v/>
      </c>
      <c r="I29" s="21"/>
      <c r="J2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9" s="128" t="str">
        <f>IF(Таблица2021[[#This Row],[Джерело теплозабезпечення №3]]="","",Таблица2021[[#This Row],[Джерело теплозабезпечення №3]])</f>
        <v/>
      </c>
      <c r="M29" s="21"/>
      <c r="N2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9" s="27"/>
      <c r="S2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9" s="72"/>
      <c r="U2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9" s="29"/>
      <c r="W2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0" spans="1:49">
      <c r="A30" s="124">
        <v>27</v>
      </c>
      <c r="B30" s="125" t="str">
        <f>IF(Таблица1[[#This Row],[Коротка назва будівлі]]="","",Таблица1[[#This Row],[Коротка назва будівлі]])</f>
        <v/>
      </c>
      <c r="C30" s="125" t="str">
        <f>IF(Таблица1[[#This Row],[Категорія будівлі]]="","",Таблица1[[#This Row],[Категорія будівлі]])</f>
        <v/>
      </c>
      <c r="D30" s="124" t="str">
        <f>IF(Таблица1[[#This Row],[Джерело теплозабезпечення]]="","",Таблица1[[#This Row],[Джерело теплозабезпечення]])</f>
        <v/>
      </c>
      <c r="E30" s="21"/>
      <c r="F3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0" s="128" t="str">
        <f>IF(Таблица2021[[#This Row],[Джерело теплозабезпечення №2]]="","",Таблица2021[[#This Row],[Джерело теплозабезпечення №2]])</f>
        <v/>
      </c>
      <c r="I30" s="21"/>
      <c r="J3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0" s="128" t="str">
        <f>IF(Таблица2021[[#This Row],[Джерело теплозабезпечення №3]]="","",Таблица2021[[#This Row],[Джерело теплозабезпечення №3]])</f>
        <v/>
      </c>
      <c r="M30" s="21"/>
      <c r="N3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0" s="27"/>
      <c r="S3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0" s="72"/>
      <c r="U3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0" s="29"/>
      <c r="W3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1" spans="1:49">
      <c r="A31" s="124">
        <v>28</v>
      </c>
      <c r="B31" s="125" t="str">
        <f>IF(Таблица1[[#This Row],[Коротка назва будівлі]]="","",Таблица1[[#This Row],[Коротка назва будівлі]])</f>
        <v/>
      </c>
      <c r="C31" s="125" t="str">
        <f>IF(Таблица1[[#This Row],[Категорія будівлі]]="","",Таблица1[[#This Row],[Категорія будівлі]])</f>
        <v/>
      </c>
      <c r="D31" s="124" t="str">
        <f>IF(Таблица1[[#This Row],[Джерело теплозабезпечення]]="","",Таблица1[[#This Row],[Джерело теплозабезпечення]])</f>
        <v/>
      </c>
      <c r="E31" s="21"/>
      <c r="F3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1" s="128" t="str">
        <f>IF(Таблица2021[[#This Row],[Джерело теплозабезпечення №2]]="","",Таблица2021[[#This Row],[Джерело теплозабезпечення №2]])</f>
        <v/>
      </c>
      <c r="I31" s="21"/>
      <c r="J3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1" s="128" t="str">
        <f>IF(Таблица2021[[#This Row],[Джерело теплозабезпечення №3]]="","",Таблица2021[[#This Row],[Джерело теплозабезпечення №3]])</f>
        <v/>
      </c>
      <c r="M31" s="21"/>
      <c r="N3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1" s="27"/>
      <c r="S3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1" s="72"/>
      <c r="U3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1" s="29"/>
      <c r="W3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2" spans="1:49">
      <c r="A32" s="124">
        <v>29</v>
      </c>
      <c r="B32" s="125" t="str">
        <f>IF(Таблица1[[#This Row],[Коротка назва будівлі]]="","",Таблица1[[#This Row],[Коротка назва будівлі]])</f>
        <v/>
      </c>
      <c r="C32" s="125" t="str">
        <f>IF(Таблица1[[#This Row],[Категорія будівлі]]="","",Таблица1[[#This Row],[Категорія будівлі]])</f>
        <v/>
      </c>
      <c r="D32" s="124" t="str">
        <f>IF(Таблица1[[#This Row],[Джерело теплозабезпечення]]="","",Таблица1[[#This Row],[Джерело теплозабезпечення]])</f>
        <v/>
      </c>
      <c r="E32" s="21"/>
      <c r="F3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2" s="128" t="str">
        <f>IF(Таблица2021[[#This Row],[Джерело теплозабезпечення №2]]="","",Таблица2021[[#This Row],[Джерело теплозабезпечення №2]])</f>
        <v/>
      </c>
      <c r="I32" s="21"/>
      <c r="J3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2" s="128" t="str">
        <f>IF(Таблица2021[[#This Row],[Джерело теплозабезпечення №3]]="","",Таблица2021[[#This Row],[Джерело теплозабезпечення №3]])</f>
        <v/>
      </c>
      <c r="M32" s="21"/>
      <c r="N3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2" s="27"/>
      <c r="S3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2" s="72"/>
      <c r="U3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2" s="29"/>
      <c r="W3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3" spans="1:25">
      <c r="A33" s="124">
        <v>30</v>
      </c>
      <c r="B33" s="125" t="str">
        <f>IF(Таблица1[[#This Row],[Коротка назва будівлі]]="","",Таблица1[[#This Row],[Коротка назва будівлі]])</f>
        <v/>
      </c>
      <c r="C33" s="125" t="str">
        <f>IF(Таблица1[[#This Row],[Категорія будівлі]]="","",Таблица1[[#This Row],[Категорія будівлі]])</f>
        <v/>
      </c>
      <c r="D33" s="124" t="str">
        <f>IF(Таблица1[[#This Row],[Джерело теплозабезпечення]]="","",Таблица1[[#This Row],[Джерело теплозабезпечення]])</f>
        <v/>
      </c>
      <c r="E33" s="21"/>
      <c r="F3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3" s="128" t="str">
        <f>IF(Таблица2021[[#This Row],[Джерело теплозабезпечення №2]]="","",Таблица2021[[#This Row],[Джерело теплозабезпечення №2]])</f>
        <v/>
      </c>
      <c r="I33" s="21"/>
      <c r="J3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3" s="128" t="str">
        <f>IF(Таблица2021[[#This Row],[Джерело теплозабезпечення №3]]="","",Таблица2021[[#This Row],[Джерело теплозабезпечення №3]])</f>
        <v/>
      </c>
      <c r="M33" s="21"/>
      <c r="N3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3" s="27"/>
      <c r="S3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3" s="72"/>
      <c r="U3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3" s="29"/>
      <c r="W33" s="30">
        <f>IFERROR(Таблица2025[[#This Row],[Витрата коштів на електричну енергію за рік (тис. грн) 
(згідно бухгалтерських платіжок)]]/#REF!*1000,)</f>
        <v>0</v>
      </c>
      <c r="Y33" s="25"/>
    </row>
    <row r="34" spans="1:25">
      <c r="A34" s="124">
        <v>31</v>
      </c>
      <c r="B34" s="125" t="str">
        <f>IF(Таблица1[[#This Row],[Коротка назва будівлі]]="","",Таблица1[[#This Row],[Коротка назва будівлі]])</f>
        <v/>
      </c>
      <c r="C34" s="125" t="str">
        <f>IF(Таблица1[[#This Row],[Категорія будівлі]]="","",Таблица1[[#This Row],[Категорія будівлі]])</f>
        <v/>
      </c>
      <c r="D34" s="124" t="str">
        <f>IF(Таблица1[[#This Row],[Джерело теплозабезпечення]]="","",Таблица1[[#This Row],[Джерело теплозабезпечення]])</f>
        <v/>
      </c>
      <c r="E34" s="21"/>
      <c r="F3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4" s="128" t="str">
        <f>IF(Таблица2021[[#This Row],[Джерело теплозабезпечення №2]]="","",Таблица2021[[#This Row],[Джерело теплозабезпечення №2]])</f>
        <v/>
      </c>
      <c r="I34" s="21"/>
      <c r="J3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4" s="128" t="str">
        <f>IF(Таблица2021[[#This Row],[Джерело теплозабезпечення №3]]="","",Таблица2021[[#This Row],[Джерело теплозабезпечення №3]])</f>
        <v/>
      </c>
      <c r="M34" s="21"/>
      <c r="N3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4" s="27"/>
      <c r="S3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4" s="72"/>
      <c r="U3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4" s="29"/>
      <c r="W3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5" spans="1:25">
      <c r="A35" s="124">
        <v>32</v>
      </c>
      <c r="B35" s="125" t="str">
        <f>IF(Таблица1[[#This Row],[Коротка назва будівлі]]="","",Таблица1[[#This Row],[Коротка назва будівлі]])</f>
        <v/>
      </c>
      <c r="C35" s="125" t="str">
        <f>IF(Таблица1[[#This Row],[Категорія будівлі]]="","",Таблица1[[#This Row],[Категорія будівлі]])</f>
        <v/>
      </c>
      <c r="D35" s="124" t="str">
        <f>IF(Таблица1[[#This Row],[Джерело теплозабезпечення]]="","",Таблица1[[#This Row],[Джерело теплозабезпечення]])</f>
        <v/>
      </c>
      <c r="E35" s="21"/>
      <c r="F3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5" s="128" t="str">
        <f>IF(Таблица2021[[#This Row],[Джерело теплозабезпечення №2]]="","",Таблица2021[[#This Row],[Джерело теплозабезпечення №2]])</f>
        <v/>
      </c>
      <c r="I35" s="21"/>
      <c r="J3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5" s="128" t="str">
        <f>IF(Таблица2021[[#This Row],[Джерело теплозабезпечення №3]]="","",Таблица2021[[#This Row],[Джерело теплозабезпечення №3]])</f>
        <v/>
      </c>
      <c r="M35" s="21"/>
      <c r="N3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5" s="27"/>
      <c r="S3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5" s="72"/>
      <c r="U3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5" s="29"/>
      <c r="W3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6" spans="1:25">
      <c r="A36" s="124">
        <v>33</v>
      </c>
      <c r="B36" s="125" t="str">
        <f>IF(Таблица1[[#This Row],[Коротка назва будівлі]]="","",Таблица1[[#This Row],[Коротка назва будівлі]])</f>
        <v/>
      </c>
      <c r="C36" s="125" t="str">
        <f>IF(Таблица1[[#This Row],[Категорія будівлі]]="","",Таблица1[[#This Row],[Категорія будівлі]])</f>
        <v/>
      </c>
      <c r="D36" s="124" t="str">
        <f>IF(Таблица1[[#This Row],[Джерело теплозабезпечення]]="","",Таблица1[[#This Row],[Джерело теплозабезпечення]])</f>
        <v/>
      </c>
      <c r="E36" s="21"/>
      <c r="F3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6" s="128" t="str">
        <f>IF(Таблица2021[[#This Row],[Джерело теплозабезпечення №2]]="","",Таблица2021[[#This Row],[Джерело теплозабезпечення №2]])</f>
        <v/>
      </c>
      <c r="I36" s="21"/>
      <c r="J3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6" s="128" t="str">
        <f>IF(Таблица2021[[#This Row],[Джерело теплозабезпечення №3]]="","",Таблица2021[[#This Row],[Джерело теплозабезпечення №3]])</f>
        <v/>
      </c>
      <c r="M36" s="21"/>
      <c r="N3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6" s="27"/>
      <c r="S3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6" s="72"/>
      <c r="U3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6" s="29"/>
      <c r="W3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7" spans="1:25">
      <c r="A37" s="124">
        <v>34</v>
      </c>
      <c r="B37" s="125" t="str">
        <f>IF(Таблица1[[#This Row],[Коротка назва будівлі]]="","",Таблица1[[#This Row],[Коротка назва будівлі]])</f>
        <v/>
      </c>
      <c r="C37" s="125" t="str">
        <f>IF(Таблица1[[#This Row],[Категорія будівлі]]="","",Таблица1[[#This Row],[Категорія будівлі]])</f>
        <v/>
      </c>
      <c r="D37" s="124" t="str">
        <f>IF(Таблица1[[#This Row],[Джерело теплозабезпечення]]="","",Таблица1[[#This Row],[Джерело теплозабезпечення]])</f>
        <v/>
      </c>
      <c r="E37" s="21"/>
      <c r="F3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7" s="128" t="str">
        <f>IF(Таблица2021[[#This Row],[Джерело теплозабезпечення №2]]="","",Таблица2021[[#This Row],[Джерело теплозабезпечення №2]])</f>
        <v/>
      </c>
      <c r="I37" s="21"/>
      <c r="J3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7" s="128" t="str">
        <f>IF(Таблица2021[[#This Row],[Джерело теплозабезпечення №3]]="","",Таблица2021[[#This Row],[Джерело теплозабезпечення №3]])</f>
        <v/>
      </c>
      <c r="M37" s="21"/>
      <c r="N3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7" s="27"/>
      <c r="S3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7" s="72"/>
      <c r="U3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7" s="29"/>
      <c r="W3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8" spans="1:25">
      <c r="A38" s="124">
        <v>35</v>
      </c>
      <c r="B38" s="125" t="str">
        <f>IF(Таблица1[[#This Row],[Коротка назва будівлі]]="","",Таблица1[[#This Row],[Коротка назва будівлі]])</f>
        <v/>
      </c>
      <c r="C38" s="125" t="str">
        <f>IF(Таблица1[[#This Row],[Категорія будівлі]]="","",Таблица1[[#This Row],[Категорія будівлі]])</f>
        <v/>
      </c>
      <c r="D38" s="124" t="str">
        <f>IF(Таблица1[[#This Row],[Джерело теплозабезпечення]]="","",Таблица1[[#This Row],[Джерело теплозабезпечення]])</f>
        <v/>
      </c>
      <c r="E38" s="21"/>
      <c r="F3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8" s="128" t="str">
        <f>IF(Таблица2021[[#This Row],[Джерело теплозабезпечення №2]]="","",Таблица2021[[#This Row],[Джерело теплозабезпечення №2]])</f>
        <v/>
      </c>
      <c r="I38" s="21"/>
      <c r="J3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8" s="128" t="str">
        <f>IF(Таблица2021[[#This Row],[Джерело теплозабезпечення №3]]="","",Таблица2021[[#This Row],[Джерело теплозабезпечення №3]])</f>
        <v/>
      </c>
      <c r="M38" s="21"/>
      <c r="N3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8" s="27"/>
      <c r="S3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8" s="72"/>
      <c r="U3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8" s="29"/>
      <c r="W3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39" spans="1:25">
      <c r="A39" s="124">
        <v>36</v>
      </c>
      <c r="B39" s="125" t="str">
        <f>IF(Таблица1[[#This Row],[Коротка назва будівлі]]="","",Таблица1[[#This Row],[Коротка назва будівлі]])</f>
        <v/>
      </c>
      <c r="C39" s="125" t="str">
        <f>IF(Таблица1[[#This Row],[Категорія будівлі]]="","",Таблица1[[#This Row],[Категорія будівлі]])</f>
        <v/>
      </c>
      <c r="D39" s="124" t="str">
        <f>IF(Таблица1[[#This Row],[Джерело теплозабезпечення]]="","",Таблица1[[#This Row],[Джерело теплозабезпечення]])</f>
        <v/>
      </c>
      <c r="E39" s="21"/>
      <c r="F3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3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39" s="128" t="str">
        <f>IF(Таблица2021[[#This Row],[Джерело теплозабезпечення №2]]="","",Таблица2021[[#This Row],[Джерело теплозабезпечення №2]])</f>
        <v/>
      </c>
      <c r="I39" s="21"/>
      <c r="J3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3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39" s="128" t="str">
        <f>IF(Таблица2021[[#This Row],[Джерело теплозабезпечення №3]]="","",Таблица2021[[#This Row],[Джерело теплозабезпечення №3]])</f>
        <v/>
      </c>
      <c r="M39" s="21"/>
      <c r="N3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3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3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3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39" s="27"/>
      <c r="S3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39" s="72"/>
      <c r="U3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39" s="29"/>
      <c r="W3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0" spans="1:25">
      <c r="A40" s="124">
        <v>37</v>
      </c>
      <c r="B40" s="125" t="str">
        <f>IF(Таблица1[[#This Row],[Коротка назва будівлі]]="","",Таблица1[[#This Row],[Коротка назва будівлі]])</f>
        <v/>
      </c>
      <c r="C40" s="125" t="str">
        <f>IF(Таблица1[[#This Row],[Категорія будівлі]]="","",Таблица1[[#This Row],[Категорія будівлі]])</f>
        <v/>
      </c>
      <c r="D40" s="124" t="str">
        <f>IF(Таблица1[[#This Row],[Джерело теплозабезпечення]]="","",Таблица1[[#This Row],[Джерело теплозабезпечення]])</f>
        <v/>
      </c>
      <c r="E40" s="21"/>
      <c r="F4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0" s="128" t="str">
        <f>IF(Таблица2021[[#This Row],[Джерело теплозабезпечення №2]]="","",Таблица2021[[#This Row],[Джерело теплозабезпечення №2]])</f>
        <v/>
      </c>
      <c r="I40" s="21"/>
      <c r="J4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0" s="128" t="str">
        <f>IF(Таблица2021[[#This Row],[Джерело теплозабезпечення №3]]="","",Таблица2021[[#This Row],[Джерело теплозабезпечення №3]])</f>
        <v/>
      </c>
      <c r="M40" s="21"/>
      <c r="N4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0" s="27"/>
      <c r="S4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0" s="72"/>
      <c r="U4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0" s="29"/>
      <c r="W4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1" spans="1:25">
      <c r="A41" s="124">
        <v>38</v>
      </c>
      <c r="B41" s="125" t="str">
        <f>IF(Таблица1[[#This Row],[Коротка назва будівлі]]="","",Таблица1[[#This Row],[Коротка назва будівлі]])</f>
        <v/>
      </c>
      <c r="C41" s="125" t="str">
        <f>IF(Таблица1[[#This Row],[Категорія будівлі]]="","",Таблица1[[#This Row],[Категорія будівлі]])</f>
        <v/>
      </c>
      <c r="D41" s="124" t="str">
        <f>IF(Таблица1[[#This Row],[Джерело теплозабезпечення]]="","",Таблица1[[#This Row],[Джерело теплозабезпечення]])</f>
        <v/>
      </c>
      <c r="E41" s="21"/>
      <c r="F4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1" s="128" t="str">
        <f>IF(Таблица2021[[#This Row],[Джерело теплозабезпечення №2]]="","",Таблица2021[[#This Row],[Джерело теплозабезпечення №2]])</f>
        <v/>
      </c>
      <c r="I41" s="21"/>
      <c r="J4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1" s="128" t="str">
        <f>IF(Таблица2021[[#This Row],[Джерело теплозабезпечення №3]]="","",Таблица2021[[#This Row],[Джерело теплозабезпечення №3]])</f>
        <v/>
      </c>
      <c r="M41" s="21"/>
      <c r="N4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1" s="27"/>
      <c r="S4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1" s="72"/>
      <c r="U4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1" s="29"/>
      <c r="W4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2" spans="1:25">
      <c r="A42" s="124">
        <v>39</v>
      </c>
      <c r="B42" s="125" t="str">
        <f>IF(Таблица1[[#This Row],[Коротка назва будівлі]]="","",Таблица1[[#This Row],[Коротка назва будівлі]])</f>
        <v/>
      </c>
      <c r="C42" s="125" t="str">
        <f>IF(Таблица1[[#This Row],[Категорія будівлі]]="","",Таблица1[[#This Row],[Категорія будівлі]])</f>
        <v/>
      </c>
      <c r="D42" s="124" t="str">
        <f>IF(Таблица1[[#This Row],[Джерело теплозабезпечення]]="","",Таблица1[[#This Row],[Джерело теплозабезпечення]])</f>
        <v/>
      </c>
      <c r="E42" s="21"/>
      <c r="F4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2" s="128" t="str">
        <f>IF(Таблица2021[[#This Row],[Джерело теплозабезпечення №2]]="","",Таблица2021[[#This Row],[Джерело теплозабезпечення №2]])</f>
        <v/>
      </c>
      <c r="I42" s="21"/>
      <c r="J4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2" s="128" t="str">
        <f>IF(Таблица2021[[#This Row],[Джерело теплозабезпечення №3]]="","",Таблица2021[[#This Row],[Джерело теплозабезпечення №3]])</f>
        <v/>
      </c>
      <c r="M42" s="21"/>
      <c r="N4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2" s="27"/>
      <c r="S4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2" s="72"/>
      <c r="U4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2" s="29"/>
      <c r="W4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3" spans="1:25">
      <c r="A43" s="124">
        <v>40</v>
      </c>
      <c r="B43" s="125" t="str">
        <f>IF(Таблица1[[#This Row],[Коротка назва будівлі]]="","",Таблица1[[#This Row],[Коротка назва будівлі]])</f>
        <v/>
      </c>
      <c r="C43" s="125" t="str">
        <f>IF(Таблица1[[#This Row],[Категорія будівлі]]="","",Таблица1[[#This Row],[Категорія будівлі]])</f>
        <v/>
      </c>
      <c r="D43" s="124" t="str">
        <f>IF(Таблица1[[#This Row],[Джерело теплозабезпечення]]="","",Таблица1[[#This Row],[Джерело теплозабезпечення]])</f>
        <v/>
      </c>
      <c r="E43" s="21"/>
      <c r="F4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3" s="128" t="str">
        <f>IF(Таблица2021[[#This Row],[Джерело теплозабезпечення №2]]="","",Таблица2021[[#This Row],[Джерело теплозабезпечення №2]])</f>
        <v/>
      </c>
      <c r="I43" s="21"/>
      <c r="J4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3" s="128" t="str">
        <f>IF(Таблица2021[[#This Row],[Джерело теплозабезпечення №3]]="","",Таблица2021[[#This Row],[Джерело теплозабезпечення №3]])</f>
        <v/>
      </c>
      <c r="M43" s="21"/>
      <c r="N4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3" s="27"/>
      <c r="S4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3" s="72"/>
      <c r="U4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3" s="29"/>
      <c r="W4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4" spans="1:25">
      <c r="A44" s="124">
        <v>41</v>
      </c>
      <c r="B44" s="125" t="str">
        <f>IF(Таблица1[[#This Row],[Коротка назва будівлі]]="","",Таблица1[[#This Row],[Коротка назва будівлі]])</f>
        <v/>
      </c>
      <c r="C44" s="125" t="str">
        <f>IF(Таблица1[[#This Row],[Категорія будівлі]]="","",Таблица1[[#This Row],[Категорія будівлі]])</f>
        <v/>
      </c>
      <c r="D44" s="124" t="str">
        <f>IF(Таблица1[[#This Row],[Джерело теплозабезпечення]]="","",Таблица1[[#This Row],[Джерело теплозабезпечення]])</f>
        <v/>
      </c>
      <c r="E44" s="21"/>
      <c r="F4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4" s="128" t="str">
        <f>IF(Таблица2021[[#This Row],[Джерело теплозабезпечення №2]]="","",Таблица2021[[#This Row],[Джерело теплозабезпечення №2]])</f>
        <v/>
      </c>
      <c r="I44" s="21"/>
      <c r="J4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4" s="128" t="str">
        <f>IF(Таблица2021[[#This Row],[Джерело теплозабезпечення №3]]="","",Таблица2021[[#This Row],[Джерело теплозабезпечення №3]])</f>
        <v/>
      </c>
      <c r="M44" s="21"/>
      <c r="N4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4" s="27"/>
      <c r="S4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4" s="72"/>
      <c r="U4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4" s="29"/>
      <c r="W4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5" spans="1:25">
      <c r="A45" s="124">
        <v>42</v>
      </c>
      <c r="B45" s="125" t="str">
        <f>IF(Таблица1[[#This Row],[Коротка назва будівлі]]="","",Таблица1[[#This Row],[Коротка назва будівлі]])</f>
        <v/>
      </c>
      <c r="C45" s="125" t="str">
        <f>IF(Таблица1[[#This Row],[Категорія будівлі]]="","",Таблица1[[#This Row],[Категорія будівлі]])</f>
        <v/>
      </c>
      <c r="D45" s="124" t="str">
        <f>IF(Таблица1[[#This Row],[Джерело теплозабезпечення]]="","",Таблица1[[#This Row],[Джерело теплозабезпечення]])</f>
        <v/>
      </c>
      <c r="E45" s="21"/>
      <c r="F4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5" s="128" t="str">
        <f>IF(Таблица2021[[#This Row],[Джерело теплозабезпечення №2]]="","",Таблица2021[[#This Row],[Джерело теплозабезпечення №2]])</f>
        <v/>
      </c>
      <c r="I45" s="21"/>
      <c r="J4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5" s="128" t="str">
        <f>IF(Таблица2021[[#This Row],[Джерело теплозабезпечення №3]]="","",Таблица2021[[#This Row],[Джерело теплозабезпечення №3]])</f>
        <v/>
      </c>
      <c r="M45" s="21"/>
      <c r="N4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5" s="27"/>
      <c r="S4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5" s="72"/>
      <c r="U4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5" s="29"/>
      <c r="W4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6" spans="1:25">
      <c r="A46" s="124">
        <v>43</v>
      </c>
      <c r="B46" s="125" t="str">
        <f>IF(Таблица1[[#This Row],[Коротка назва будівлі]]="","",Таблица1[[#This Row],[Коротка назва будівлі]])</f>
        <v/>
      </c>
      <c r="C46" s="125" t="str">
        <f>IF(Таблица1[[#This Row],[Категорія будівлі]]="","",Таблица1[[#This Row],[Категорія будівлі]])</f>
        <v/>
      </c>
      <c r="D46" s="124" t="str">
        <f>IF(Таблица1[[#This Row],[Джерело теплозабезпечення]]="","",Таблица1[[#This Row],[Джерело теплозабезпечення]])</f>
        <v/>
      </c>
      <c r="E46" s="21"/>
      <c r="F4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6" s="128" t="str">
        <f>IF(Таблица2021[[#This Row],[Джерело теплозабезпечення №2]]="","",Таблица2021[[#This Row],[Джерело теплозабезпечення №2]])</f>
        <v/>
      </c>
      <c r="I46" s="21"/>
      <c r="J4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6" s="128" t="str">
        <f>IF(Таблица2021[[#This Row],[Джерело теплозабезпечення №3]]="","",Таблица2021[[#This Row],[Джерело теплозабезпечення №3]])</f>
        <v/>
      </c>
      <c r="M46" s="21"/>
      <c r="N4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6" s="27"/>
      <c r="S4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6" s="72"/>
      <c r="U4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6" s="29"/>
      <c r="W4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7" spans="1:25">
      <c r="A47" s="124">
        <v>44</v>
      </c>
      <c r="B47" s="125" t="str">
        <f>IF(Таблица1[[#This Row],[Коротка назва будівлі]]="","",Таблица1[[#This Row],[Коротка назва будівлі]])</f>
        <v/>
      </c>
      <c r="C47" s="125" t="str">
        <f>IF(Таблица1[[#This Row],[Категорія будівлі]]="","",Таблица1[[#This Row],[Категорія будівлі]])</f>
        <v/>
      </c>
      <c r="D47" s="124" t="str">
        <f>IF(Таблица1[[#This Row],[Джерело теплозабезпечення]]="","",Таблица1[[#This Row],[Джерело теплозабезпечення]])</f>
        <v/>
      </c>
      <c r="E47" s="21"/>
      <c r="F4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7" s="128" t="str">
        <f>IF(Таблица2021[[#This Row],[Джерело теплозабезпечення №2]]="","",Таблица2021[[#This Row],[Джерело теплозабезпечення №2]])</f>
        <v/>
      </c>
      <c r="I47" s="21"/>
      <c r="J4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7" s="128" t="str">
        <f>IF(Таблица2021[[#This Row],[Джерело теплозабезпечення №3]]="","",Таблица2021[[#This Row],[Джерело теплозабезпечення №3]])</f>
        <v/>
      </c>
      <c r="M47" s="21"/>
      <c r="N4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7" s="27"/>
      <c r="S4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7" s="72"/>
      <c r="U4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7" s="29"/>
      <c r="W4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8" spans="1:25">
      <c r="A48" s="124">
        <v>45</v>
      </c>
      <c r="B48" s="125" t="str">
        <f>IF(Таблица1[[#This Row],[Коротка назва будівлі]]="","",Таблица1[[#This Row],[Коротка назва будівлі]])</f>
        <v/>
      </c>
      <c r="C48" s="125" t="str">
        <f>IF(Таблица1[[#This Row],[Категорія будівлі]]="","",Таблица1[[#This Row],[Категорія будівлі]])</f>
        <v/>
      </c>
      <c r="D48" s="124" t="str">
        <f>IF(Таблица1[[#This Row],[Джерело теплозабезпечення]]="","",Таблица1[[#This Row],[Джерело теплозабезпечення]])</f>
        <v/>
      </c>
      <c r="E48" s="21"/>
      <c r="F4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8" s="128" t="str">
        <f>IF(Таблица2021[[#This Row],[Джерело теплозабезпечення №2]]="","",Таблица2021[[#This Row],[Джерело теплозабезпечення №2]])</f>
        <v/>
      </c>
      <c r="I48" s="21"/>
      <c r="J4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8" s="128" t="str">
        <f>IF(Таблица2021[[#This Row],[Джерело теплозабезпечення №3]]="","",Таблица2021[[#This Row],[Джерело теплозабезпечення №3]])</f>
        <v/>
      </c>
      <c r="M48" s="21"/>
      <c r="N4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8" s="27"/>
      <c r="S4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8" s="72"/>
      <c r="U4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8" s="29"/>
      <c r="W4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49" spans="1:23">
      <c r="A49" s="124">
        <v>46</v>
      </c>
      <c r="B49" s="125" t="str">
        <f>IF(Таблица1[[#This Row],[Коротка назва будівлі]]="","",Таблица1[[#This Row],[Коротка назва будівлі]])</f>
        <v/>
      </c>
      <c r="C49" s="125" t="str">
        <f>IF(Таблица1[[#This Row],[Категорія будівлі]]="","",Таблица1[[#This Row],[Категорія будівлі]])</f>
        <v/>
      </c>
      <c r="D49" s="124" t="str">
        <f>IF(Таблица1[[#This Row],[Джерело теплозабезпечення]]="","",Таблица1[[#This Row],[Джерело теплозабезпечення]])</f>
        <v/>
      </c>
      <c r="E49" s="21"/>
      <c r="F4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4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49" s="128" t="str">
        <f>IF(Таблица2021[[#This Row],[Джерело теплозабезпечення №2]]="","",Таблица2021[[#This Row],[Джерело теплозабезпечення №2]])</f>
        <v/>
      </c>
      <c r="I49" s="21"/>
      <c r="J4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4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49" s="128" t="str">
        <f>IF(Таблица2021[[#This Row],[Джерело теплозабезпечення №3]]="","",Таблица2021[[#This Row],[Джерело теплозабезпечення №3]])</f>
        <v/>
      </c>
      <c r="M49" s="21"/>
      <c r="N4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4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4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4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49" s="27"/>
      <c r="S4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49" s="72"/>
      <c r="U4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49" s="29"/>
      <c r="W4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0" spans="1:23">
      <c r="A50" s="124">
        <v>47</v>
      </c>
      <c r="B50" s="125" t="str">
        <f>IF(Таблица1[[#This Row],[Коротка назва будівлі]]="","",Таблица1[[#This Row],[Коротка назва будівлі]])</f>
        <v/>
      </c>
      <c r="C50" s="125" t="str">
        <f>IF(Таблица1[[#This Row],[Категорія будівлі]]="","",Таблица1[[#This Row],[Категорія будівлі]])</f>
        <v/>
      </c>
      <c r="D50" s="124" t="str">
        <f>IF(Таблица1[[#This Row],[Джерело теплозабезпечення]]="","",Таблица1[[#This Row],[Джерело теплозабезпечення]])</f>
        <v/>
      </c>
      <c r="E50" s="21"/>
      <c r="F5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0" s="128" t="str">
        <f>IF(Таблица2021[[#This Row],[Джерело теплозабезпечення №2]]="","",Таблица2021[[#This Row],[Джерело теплозабезпечення №2]])</f>
        <v/>
      </c>
      <c r="I50" s="21"/>
      <c r="J5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0" s="128" t="str">
        <f>IF(Таблица2021[[#This Row],[Джерело теплозабезпечення №3]]="","",Таблица2021[[#This Row],[Джерело теплозабезпечення №3]])</f>
        <v/>
      </c>
      <c r="M50" s="21"/>
      <c r="N5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0" s="27"/>
      <c r="S5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0" s="72"/>
      <c r="U5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0" s="29"/>
      <c r="W5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1" spans="1:23">
      <c r="A51" s="124">
        <v>48</v>
      </c>
      <c r="B51" s="125" t="str">
        <f>IF(Таблица1[[#This Row],[Коротка назва будівлі]]="","",Таблица1[[#This Row],[Коротка назва будівлі]])</f>
        <v/>
      </c>
      <c r="C51" s="125" t="str">
        <f>IF(Таблица1[[#This Row],[Категорія будівлі]]="","",Таблица1[[#This Row],[Категорія будівлі]])</f>
        <v/>
      </c>
      <c r="D51" s="124" t="str">
        <f>IF(Таблица1[[#This Row],[Джерело теплозабезпечення]]="","",Таблица1[[#This Row],[Джерело теплозабезпечення]])</f>
        <v/>
      </c>
      <c r="E51" s="21"/>
      <c r="F5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1" s="128" t="str">
        <f>IF(Таблица2021[[#This Row],[Джерело теплозабезпечення №2]]="","",Таблица2021[[#This Row],[Джерело теплозабезпечення №2]])</f>
        <v/>
      </c>
      <c r="I51" s="21"/>
      <c r="J5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1" s="128" t="str">
        <f>IF(Таблица2021[[#This Row],[Джерело теплозабезпечення №3]]="","",Таблица2021[[#This Row],[Джерело теплозабезпечення №3]])</f>
        <v/>
      </c>
      <c r="M51" s="21"/>
      <c r="N5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1" s="27"/>
      <c r="S5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1" s="72"/>
      <c r="U5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1" s="29"/>
      <c r="W5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2" spans="1:23">
      <c r="A52" s="124">
        <v>49</v>
      </c>
      <c r="B52" s="125" t="str">
        <f>IF(Таблица1[[#This Row],[Коротка назва будівлі]]="","",Таблица1[[#This Row],[Коротка назва будівлі]])</f>
        <v/>
      </c>
      <c r="C52" s="125" t="str">
        <f>IF(Таблица1[[#This Row],[Категорія будівлі]]="","",Таблица1[[#This Row],[Категорія будівлі]])</f>
        <v/>
      </c>
      <c r="D52" s="124" t="str">
        <f>IF(Таблица1[[#This Row],[Джерело теплозабезпечення]]="","",Таблица1[[#This Row],[Джерело теплозабезпечення]])</f>
        <v/>
      </c>
      <c r="E52" s="21"/>
      <c r="F5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2" s="128" t="str">
        <f>IF(Таблица2021[[#This Row],[Джерело теплозабезпечення №2]]="","",Таблица2021[[#This Row],[Джерело теплозабезпечення №2]])</f>
        <v/>
      </c>
      <c r="I52" s="21"/>
      <c r="J5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2" s="128" t="str">
        <f>IF(Таблица2021[[#This Row],[Джерело теплозабезпечення №3]]="","",Таблица2021[[#This Row],[Джерело теплозабезпечення №3]])</f>
        <v/>
      </c>
      <c r="M52" s="21"/>
      <c r="N5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2" s="27"/>
      <c r="S5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2" s="72"/>
      <c r="U5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2" s="29"/>
      <c r="W5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3" spans="1:23">
      <c r="A53" s="124">
        <v>50</v>
      </c>
      <c r="B53" s="125" t="str">
        <f>IF(Таблица1[[#This Row],[Коротка назва будівлі]]="","",Таблица1[[#This Row],[Коротка назва будівлі]])</f>
        <v/>
      </c>
      <c r="C53" s="125" t="str">
        <f>IF(Таблица1[[#This Row],[Категорія будівлі]]="","",Таблица1[[#This Row],[Категорія будівлі]])</f>
        <v/>
      </c>
      <c r="D53" s="124" t="str">
        <f>IF(Таблица1[[#This Row],[Джерело теплозабезпечення]]="","",Таблица1[[#This Row],[Джерело теплозабезпечення]])</f>
        <v/>
      </c>
      <c r="E53" s="21"/>
      <c r="F5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3" s="128" t="str">
        <f>IF(Таблица2021[[#This Row],[Джерело теплозабезпечення №2]]="","",Таблица2021[[#This Row],[Джерело теплозабезпечення №2]])</f>
        <v/>
      </c>
      <c r="I53" s="21"/>
      <c r="J5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3" s="128" t="str">
        <f>IF(Таблица2021[[#This Row],[Джерело теплозабезпечення №3]]="","",Таблица2021[[#This Row],[Джерело теплозабезпечення №3]])</f>
        <v/>
      </c>
      <c r="M53" s="21"/>
      <c r="N5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3" s="27"/>
      <c r="S5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3" s="72"/>
      <c r="U5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3" s="29"/>
      <c r="W5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4" spans="1:23">
      <c r="A54" s="124">
        <v>51</v>
      </c>
      <c r="B54" s="125" t="str">
        <f>IF(Таблица1[[#This Row],[Коротка назва будівлі]]="","",Таблица1[[#This Row],[Коротка назва будівлі]])</f>
        <v/>
      </c>
      <c r="C54" s="125" t="str">
        <f>IF(Таблица1[[#This Row],[Категорія будівлі]]="","",Таблица1[[#This Row],[Категорія будівлі]])</f>
        <v/>
      </c>
      <c r="D54" s="124" t="str">
        <f>IF(Таблица1[[#This Row],[Джерело теплозабезпечення]]="","",Таблица1[[#This Row],[Джерело теплозабезпечення]])</f>
        <v/>
      </c>
      <c r="E54" s="21"/>
      <c r="F5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4" s="128" t="str">
        <f>IF(Таблица2021[[#This Row],[Джерело теплозабезпечення №2]]="","",Таблица2021[[#This Row],[Джерело теплозабезпечення №2]])</f>
        <v/>
      </c>
      <c r="I54" s="21"/>
      <c r="J5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4" s="128" t="str">
        <f>IF(Таблица2021[[#This Row],[Джерело теплозабезпечення №3]]="","",Таблица2021[[#This Row],[Джерело теплозабезпечення №3]])</f>
        <v/>
      </c>
      <c r="M54" s="21"/>
      <c r="N5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4" s="27"/>
      <c r="S5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4" s="72"/>
      <c r="U5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4" s="29"/>
      <c r="W5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5" spans="1:23">
      <c r="A55" s="124">
        <v>52</v>
      </c>
      <c r="B55" s="125" t="str">
        <f>IF(Таблица1[[#This Row],[Коротка назва будівлі]]="","",Таблица1[[#This Row],[Коротка назва будівлі]])</f>
        <v/>
      </c>
      <c r="C55" s="125" t="str">
        <f>IF(Таблица1[[#This Row],[Категорія будівлі]]="","",Таблица1[[#This Row],[Категорія будівлі]])</f>
        <v/>
      </c>
      <c r="D55" s="124" t="str">
        <f>IF(Таблица1[[#This Row],[Джерело теплозабезпечення]]="","",Таблица1[[#This Row],[Джерело теплозабезпечення]])</f>
        <v/>
      </c>
      <c r="E55" s="21"/>
      <c r="F5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5" s="128" t="str">
        <f>IF(Таблица2021[[#This Row],[Джерело теплозабезпечення №2]]="","",Таблица2021[[#This Row],[Джерело теплозабезпечення №2]])</f>
        <v/>
      </c>
      <c r="I55" s="21"/>
      <c r="J5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5" s="128" t="str">
        <f>IF(Таблица2021[[#This Row],[Джерело теплозабезпечення №3]]="","",Таблица2021[[#This Row],[Джерело теплозабезпечення №3]])</f>
        <v/>
      </c>
      <c r="M55" s="21"/>
      <c r="N5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5" s="27"/>
      <c r="S5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5" s="72"/>
      <c r="U5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5" s="29"/>
      <c r="W5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6" spans="1:23">
      <c r="A56" s="124">
        <v>53</v>
      </c>
      <c r="B56" s="125" t="str">
        <f>IF(Таблица1[[#This Row],[Коротка назва будівлі]]="","",Таблица1[[#This Row],[Коротка назва будівлі]])</f>
        <v/>
      </c>
      <c r="C56" s="125" t="str">
        <f>IF(Таблица1[[#This Row],[Категорія будівлі]]="","",Таблица1[[#This Row],[Категорія будівлі]])</f>
        <v/>
      </c>
      <c r="D56" s="124" t="str">
        <f>IF(Таблица1[[#This Row],[Джерело теплозабезпечення]]="","",Таблица1[[#This Row],[Джерело теплозабезпечення]])</f>
        <v/>
      </c>
      <c r="E56" s="21"/>
      <c r="F5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6" s="128" t="str">
        <f>IF(Таблица2021[[#This Row],[Джерело теплозабезпечення №2]]="","",Таблица2021[[#This Row],[Джерело теплозабезпечення №2]])</f>
        <v/>
      </c>
      <c r="I56" s="21"/>
      <c r="J5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6" s="128" t="str">
        <f>IF(Таблица2021[[#This Row],[Джерело теплозабезпечення №3]]="","",Таблица2021[[#This Row],[Джерело теплозабезпечення №3]])</f>
        <v/>
      </c>
      <c r="M56" s="21"/>
      <c r="N5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6" s="27"/>
      <c r="S5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6" s="72"/>
      <c r="U5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6" s="29"/>
      <c r="W5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7" spans="1:23">
      <c r="A57" s="124">
        <v>54</v>
      </c>
      <c r="B57" s="125" t="str">
        <f>IF(Таблица1[[#This Row],[Коротка назва будівлі]]="","",Таблица1[[#This Row],[Коротка назва будівлі]])</f>
        <v/>
      </c>
      <c r="C57" s="125" t="str">
        <f>IF(Таблица1[[#This Row],[Категорія будівлі]]="","",Таблица1[[#This Row],[Категорія будівлі]])</f>
        <v/>
      </c>
      <c r="D57" s="124" t="str">
        <f>IF(Таблица1[[#This Row],[Джерело теплозабезпечення]]="","",Таблица1[[#This Row],[Джерело теплозабезпечення]])</f>
        <v/>
      </c>
      <c r="E57" s="21"/>
      <c r="F5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7" s="128" t="str">
        <f>IF(Таблица2021[[#This Row],[Джерело теплозабезпечення №2]]="","",Таблица2021[[#This Row],[Джерело теплозабезпечення №2]])</f>
        <v/>
      </c>
      <c r="I57" s="21"/>
      <c r="J5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7" s="128" t="str">
        <f>IF(Таблица2021[[#This Row],[Джерело теплозабезпечення №3]]="","",Таблица2021[[#This Row],[Джерело теплозабезпечення №3]])</f>
        <v/>
      </c>
      <c r="M57" s="21"/>
      <c r="N5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7" s="27"/>
      <c r="S5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7" s="72"/>
      <c r="U5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7" s="29"/>
      <c r="W5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8" spans="1:23">
      <c r="A58" s="124">
        <v>55</v>
      </c>
      <c r="B58" s="125" t="str">
        <f>IF(Таблица1[[#This Row],[Коротка назва будівлі]]="","",Таблица1[[#This Row],[Коротка назва будівлі]])</f>
        <v/>
      </c>
      <c r="C58" s="125" t="str">
        <f>IF(Таблица1[[#This Row],[Категорія будівлі]]="","",Таблица1[[#This Row],[Категорія будівлі]])</f>
        <v/>
      </c>
      <c r="D58" s="124" t="str">
        <f>IF(Таблица1[[#This Row],[Джерело теплозабезпечення]]="","",Таблица1[[#This Row],[Джерело теплозабезпечення]])</f>
        <v/>
      </c>
      <c r="E58" s="21"/>
      <c r="F5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8" s="128" t="str">
        <f>IF(Таблица2021[[#This Row],[Джерело теплозабезпечення №2]]="","",Таблица2021[[#This Row],[Джерело теплозабезпечення №2]])</f>
        <v/>
      </c>
      <c r="I58" s="21"/>
      <c r="J5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8" s="128" t="str">
        <f>IF(Таблица2021[[#This Row],[Джерело теплозабезпечення №3]]="","",Таблица2021[[#This Row],[Джерело теплозабезпечення №3]])</f>
        <v/>
      </c>
      <c r="M58" s="21"/>
      <c r="N5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8" s="27"/>
      <c r="S5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8" s="72"/>
      <c r="U5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8" s="29"/>
      <c r="W5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59" spans="1:23">
      <c r="A59" s="124">
        <v>56</v>
      </c>
      <c r="B59" s="125" t="str">
        <f>IF(Таблица1[[#This Row],[Коротка назва будівлі]]="","",Таблица1[[#This Row],[Коротка назва будівлі]])</f>
        <v/>
      </c>
      <c r="C59" s="125" t="str">
        <f>IF(Таблица1[[#This Row],[Категорія будівлі]]="","",Таблица1[[#This Row],[Категорія будівлі]])</f>
        <v/>
      </c>
      <c r="D59" s="124" t="str">
        <f>IF(Таблица1[[#This Row],[Джерело теплозабезпечення]]="","",Таблица1[[#This Row],[Джерело теплозабезпечення]])</f>
        <v/>
      </c>
      <c r="E59" s="21"/>
      <c r="F5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5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59" s="128" t="str">
        <f>IF(Таблица2021[[#This Row],[Джерело теплозабезпечення №2]]="","",Таблица2021[[#This Row],[Джерело теплозабезпечення №2]])</f>
        <v/>
      </c>
      <c r="I59" s="21"/>
      <c r="J5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5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59" s="128" t="str">
        <f>IF(Таблица2021[[#This Row],[Джерело теплозабезпечення №3]]="","",Таблица2021[[#This Row],[Джерело теплозабезпечення №3]])</f>
        <v/>
      </c>
      <c r="M59" s="21"/>
      <c r="N5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5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5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5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59" s="27"/>
      <c r="S5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59" s="72"/>
      <c r="U5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59" s="29"/>
      <c r="W5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0" spans="1:23">
      <c r="A60" s="124">
        <v>57</v>
      </c>
      <c r="B60" s="125" t="str">
        <f>IF(Таблица1[[#This Row],[Коротка назва будівлі]]="","",Таблица1[[#This Row],[Коротка назва будівлі]])</f>
        <v/>
      </c>
      <c r="C60" s="125" t="str">
        <f>IF(Таблица1[[#This Row],[Категорія будівлі]]="","",Таблица1[[#This Row],[Категорія будівлі]])</f>
        <v/>
      </c>
      <c r="D60" s="124" t="str">
        <f>IF(Таблица1[[#This Row],[Джерело теплозабезпечення]]="","",Таблица1[[#This Row],[Джерело теплозабезпечення]])</f>
        <v/>
      </c>
      <c r="E60" s="21"/>
      <c r="F6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0" s="128" t="str">
        <f>IF(Таблица2021[[#This Row],[Джерело теплозабезпечення №2]]="","",Таблица2021[[#This Row],[Джерело теплозабезпечення №2]])</f>
        <v/>
      </c>
      <c r="I60" s="21"/>
      <c r="J6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0" s="128" t="str">
        <f>IF(Таблица2021[[#This Row],[Джерело теплозабезпечення №3]]="","",Таблица2021[[#This Row],[Джерело теплозабезпечення №3]])</f>
        <v/>
      </c>
      <c r="M60" s="21"/>
      <c r="N6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0" s="27"/>
      <c r="S6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0" s="72"/>
      <c r="U6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0" s="29"/>
      <c r="W6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1" spans="1:23">
      <c r="A61" s="124">
        <v>58</v>
      </c>
      <c r="B61" s="125" t="str">
        <f>IF(Таблица1[[#This Row],[Коротка назва будівлі]]="","",Таблица1[[#This Row],[Коротка назва будівлі]])</f>
        <v/>
      </c>
      <c r="C61" s="125" t="str">
        <f>IF(Таблица1[[#This Row],[Категорія будівлі]]="","",Таблица1[[#This Row],[Категорія будівлі]])</f>
        <v/>
      </c>
      <c r="D61" s="124" t="str">
        <f>IF(Таблица1[[#This Row],[Джерело теплозабезпечення]]="","",Таблица1[[#This Row],[Джерело теплозабезпечення]])</f>
        <v/>
      </c>
      <c r="E61" s="21"/>
      <c r="F6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1" s="128" t="str">
        <f>IF(Таблица2021[[#This Row],[Джерело теплозабезпечення №2]]="","",Таблица2021[[#This Row],[Джерело теплозабезпечення №2]])</f>
        <v/>
      </c>
      <c r="I61" s="21"/>
      <c r="J6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1" s="128" t="str">
        <f>IF(Таблица2021[[#This Row],[Джерело теплозабезпечення №3]]="","",Таблица2021[[#This Row],[Джерело теплозабезпечення №3]])</f>
        <v/>
      </c>
      <c r="M61" s="21"/>
      <c r="N6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1" s="27"/>
      <c r="S6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1" s="72"/>
      <c r="U6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1" s="29"/>
      <c r="W6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2" spans="1:23">
      <c r="A62" s="124">
        <v>59</v>
      </c>
      <c r="B62" s="125" t="str">
        <f>IF(Таблица1[[#This Row],[Коротка назва будівлі]]="","",Таблица1[[#This Row],[Коротка назва будівлі]])</f>
        <v/>
      </c>
      <c r="C62" s="125" t="str">
        <f>IF(Таблица1[[#This Row],[Категорія будівлі]]="","",Таблица1[[#This Row],[Категорія будівлі]])</f>
        <v/>
      </c>
      <c r="D62" s="124" t="str">
        <f>IF(Таблица1[[#This Row],[Джерело теплозабезпечення]]="","",Таблица1[[#This Row],[Джерело теплозабезпечення]])</f>
        <v/>
      </c>
      <c r="E62" s="21"/>
      <c r="F6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2" s="128" t="str">
        <f>IF(Таблица2021[[#This Row],[Джерело теплозабезпечення №2]]="","",Таблица2021[[#This Row],[Джерело теплозабезпечення №2]])</f>
        <v/>
      </c>
      <c r="I62" s="21"/>
      <c r="J6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2" s="128" t="str">
        <f>IF(Таблица2021[[#This Row],[Джерело теплозабезпечення №3]]="","",Таблица2021[[#This Row],[Джерело теплозабезпечення №3]])</f>
        <v/>
      </c>
      <c r="M62" s="21"/>
      <c r="N6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2" s="27"/>
      <c r="S6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2" s="72"/>
      <c r="U6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2" s="29"/>
      <c r="W6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3" spans="1:23">
      <c r="A63" s="124">
        <v>60</v>
      </c>
      <c r="B63" s="125" t="str">
        <f>IF(Таблица1[[#This Row],[Коротка назва будівлі]]="","",Таблица1[[#This Row],[Коротка назва будівлі]])</f>
        <v/>
      </c>
      <c r="C63" s="125" t="str">
        <f>IF(Таблица1[[#This Row],[Категорія будівлі]]="","",Таблица1[[#This Row],[Категорія будівлі]])</f>
        <v/>
      </c>
      <c r="D63" s="124" t="str">
        <f>IF(Таблица1[[#This Row],[Джерело теплозабезпечення]]="","",Таблица1[[#This Row],[Джерело теплозабезпечення]])</f>
        <v/>
      </c>
      <c r="E63" s="21"/>
      <c r="F6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3" s="128" t="str">
        <f>IF(Таблица2021[[#This Row],[Джерело теплозабезпечення №2]]="","",Таблица2021[[#This Row],[Джерело теплозабезпечення №2]])</f>
        <v/>
      </c>
      <c r="I63" s="21"/>
      <c r="J6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3" s="128" t="str">
        <f>IF(Таблица2021[[#This Row],[Джерело теплозабезпечення №3]]="","",Таблица2021[[#This Row],[Джерело теплозабезпечення №3]])</f>
        <v/>
      </c>
      <c r="M63" s="21"/>
      <c r="N6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3" s="27"/>
      <c r="S6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3" s="72"/>
      <c r="U6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3" s="29"/>
      <c r="W6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4" spans="1:23">
      <c r="A64" s="124">
        <v>61</v>
      </c>
      <c r="B64" s="125" t="str">
        <f>IF(Таблица1[[#This Row],[Коротка назва будівлі]]="","",Таблица1[[#This Row],[Коротка назва будівлі]])</f>
        <v/>
      </c>
      <c r="C64" s="125" t="str">
        <f>IF(Таблица1[[#This Row],[Категорія будівлі]]="","",Таблица1[[#This Row],[Категорія будівлі]])</f>
        <v/>
      </c>
      <c r="D64" s="124" t="str">
        <f>IF(Таблица1[[#This Row],[Джерело теплозабезпечення]]="","",Таблица1[[#This Row],[Джерело теплозабезпечення]])</f>
        <v/>
      </c>
      <c r="E64" s="21"/>
      <c r="F6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4" s="128" t="str">
        <f>IF(Таблица2021[[#This Row],[Джерело теплозабезпечення №2]]="","",Таблица2021[[#This Row],[Джерело теплозабезпечення №2]])</f>
        <v/>
      </c>
      <c r="I64" s="21"/>
      <c r="J6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4" s="128" t="str">
        <f>IF(Таблица2021[[#This Row],[Джерело теплозабезпечення №3]]="","",Таблица2021[[#This Row],[Джерело теплозабезпечення №3]])</f>
        <v/>
      </c>
      <c r="M64" s="21"/>
      <c r="N6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4" s="27"/>
      <c r="S6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4" s="72"/>
      <c r="U6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4" s="29"/>
      <c r="W6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5" spans="1:23">
      <c r="A65" s="124">
        <v>62</v>
      </c>
      <c r="B65" s="125" t="str">
        <f>IF(Таблица1[[#This Row],[Коротка назва будівлі]]="","",Таблица1[[#This Row],[Коротка назва будівлі]])</f>
        <v/>
      </c>
      <c r="C65" s="125" t="str">
        <f>IF(Таблица1[[#This Row],[Категорія будівлі]]="","",Таблица1[[#This Row],[Категорія будівлі]])</f>
        <v/>
      </c>
      <c r="D65" s="124" t="str">
        <f>IF(Таблица1[[#This Row],[Джерело теплозабезпечення]]="","",Таблица1[[#This Row],[Джерело теплозабезпечення]])</f>
        <v/>
      </c>
      <c r="E65" s="21"/>
      <c r="F6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5" s="128" t="str">
        <f>IF(Таблица2021[[#This Row],[Джерело теплозабезпечення №2]]="","",Таблица2021[[#This Row],[Джерело теплозабезпечення №2]])</f>
        <v/>
      </c>
      <c r="I65" s="21"/>
      <c r="J6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5" s="128" t="str">
        <f>IF(Таблица2021[[#This Row],[Джерело теплозабезпечення №3]]="","",Таблица2021[[#This Row],[Джерело теплозабезпечення №3]])</f>
        <v/>
      </c>
      <c r="M65" s="21"/>
      <c r="N6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5" s="27"/>
      <c r="S6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5" s="72"/>
      <c r="U6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5" s="29"/>
      <c r="W6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6" spans="1:23">
      <c r="A66" s="124">
        <v>63</v>
      </c>
      <c r="B66" s="125" t="str">
        <f>IF(Таблица1[[#This Row],[Коротка назва будівлі]]="","",Таблица1[[#This Row],[Коротка назва будівлі]])</f>
        <v/>
      </c>
      <c r="C66" s="125" t="str">
        <f>IF(Таблица1[[#This Row],[Категорія будівлі]]="","",Таблица1[[#This Row],[Категорія будівлі]])</f>
        <v/>
      </c>
      <c r="D66" s="124" t="str">
        <f>IF(Таблица1[[#This Row],[Джерело теплозабезпечення]]="","",Таблица1[[#This Row],[Джерело теплозабезпечення]])</f>
        <v/>
      </c>
      <c r="E66" s="21"/>
      <c r="F6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6" s="128" t="str">
        <f>IF(Таблица2021[[#This Row],[Джерело теплозабезпечення №2]]="","",Таблица2021[[#This Row],[Джерело теплозабезпечення №2]])</f>
        <v/>
      </c>
      <c r="I66" s="21"/>
      <c r="J6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6" s="128" t="str">
        <f>IF(Таблица2021[[#This Row],[Джерело теплозабезпечення №3]]="","",Таблица2021[[#This Row],[Джерело теплозабезпечення №3]])</f>
        <v/>
      </c>
      <c r="M66" s="21"/>
      <c r="N6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6" s="27"/>
      <c r="S6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6" s="72"/>
      <c r="U6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6" s="29"/>
      <c r="W6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7" spans="1:23">
      <c r="A67" s="124">
        <v>64</v>
      </c>
      <c r="B67" s="125" t="str">
        <f>IF(Таблица1[[#This Row],[Коротка назва будівлі]]="","",Таблица1[[#This Row],[Коротка назва будівлі]])</f>
        <v/>
      </c>
      <c r="C67" s="125" t="str">
        <f>IF(Таблица1[[#This Row],[Категорія будівлі]]="","",Таблица1[[#This Row],[Категорія будівлі]])</f>
        <v/>
      </c>
      <c r="D67" s="124" t="str">
        <f>IF(Таблица1[[#This Row],[Джерело теплозабезпечення]]="","",Таблица1[[#This Row],[Джерело теплозабезпечення]])</f>
        <v/>
      </c>
      <c r="E67" s="21"/>
      <c r="F6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7" s="128" t="str">
        <f>IF(Таблица2021[[#This Row],[Джерело теплозабезпечення №2]]="","",Таблица2021[[#This Row],[Джерело теплозабезпечення №2]])</f>
        <v/>
      </c>
      <c r="I67" s="21"/>
      <c r="J6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7" s="128" t="str">
        <f>IF(Таблица2021[[#This Row],[Джерело теплозабезпечення №3]]="","",Таблица2021[[#This Row],[Джерело теплозабезпечення №3]])</f>
        <v/>
      </c>
      <c r="M67" s="21"/>
      <c r="N6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7" s="27"/>
      <c r="S6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7" s="72"/>
      <c r="U6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7" s="29"/>
      <c r="W6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8" spans="1:23">
      <c r="A68" s="124">
        <v>65</v>
      </c>
      <c r="B68" s="125" t="str">
        <f>IF(Таблица1[[#This Row],[Коротка назва будівлі]]="","",Таблица1[[#This Row],[Коротка назва будівлі]])</f>
        <v/>
      </c>
      <c r="C68" s="125" t="str">
        <f>IF(Таблица1[[#This Row],[Категорія будівлі]]="","",Таблица1[[#This Row],[Категорія будівлі]])</f>
        <v/>
      </c>
      <c r="D68" s="124" t="str">
        <f>IF(Таблица1[[#This Row],[Джерело теплозабезпечення]]="","",Таблица1[[#This Row],[Джерело теплозабезпечення]])</f>
        <v/>
      </c>
      <c r="E68" s="21"/>
      <c r="F6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8" s="128" t="str">
        <f>IF(Таблица2021[[#This Row],[Джерело теплозабезпечення №2]]="","",Таблица2021[[#This Row],[Джерело теплозабезпечення №2]])</f>
        <v/>
      </c>
      <c r="I68" s="21"/>
      <c r="J6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8" s="128" t="str">
        <f>IF(Таблица2021[[#This Row],[Джерело теплозабезпечення №3]]="","",Таблица2021[[#This Row],[Джерело теплозабезпечення №3]])</f>
        <v/>
      </c>
      <c r="M68" s="21"/>
      <c r="N6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8" s="27"/>
      <c r="S6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8" s="72"/>
      <c r="U6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8" s="29"/>
      <c r="W6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69" spans="1:23">
      <c r="A69" s="124">
        <v>66</v>
      </c>
      <c r="B69" s="125" t="str">
        <f>IF(Таблица1[[#This Row],[Коротка назва будівлі]]="","",Таблица1[[#This Row],[Коротка назва будівлі]])</f>
        <v/>
      </c>
      <c r="C69" s="125" t="str">
        <f>IF(Таблица1[[#This Row],[Категорія будівлі]]="","",Таблица1[[#This Row],[Категорія будівлі]])</f>
        <v/>
      </c>
      <c r="D69" s="124" t="str">
        <f>IF(Таблица1[[#This Row],[Джерело теплозабезпечення]]="","",Таблица1[[#This Row],[Джерело теплозабезпечення]])</f>
        <v/>
      </c>
      <c r="E69" s="21"/>
      <c r="F6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6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69" s="128" t="str">
        <f>IF(Таблица2021[[#This Row],[Джерело теплозабезпечення №2]]="","",Таблица2021[[#This Row],[Джерело теплозабезпечення №2]])</f>
        <v/>
      </c>
      <c r="I69" s="21"/>
      <c r="J6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6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69" s="128" t="str">
        <f>IF(Таблица2021[[#This Row],[Джерело теплозабезпечення №3]]="","",Таблица2021[[#This Row],[Джерело теплозабезпечення №3]])</f>
        <v/>
      </c>
      <c r="M69" s="21"/>
      <c r="N6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6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6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6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69" s="27"/>
      <c r="S6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69" s="72"/>
      <c r="U6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69" s="29"/>
      <c r="W6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0" spans="1:23">
      <c r="A70" s="124">
        <v>67</v>
      </c>
      <c r="B70" s="125" t="str">
        <f>IF(Таблица1[[#This Row],[Коротка назва будівлі]]="","",Таблица1[[#This Row],[Коротка назва будівлі]])</f>
        <v/>
      </c>
      <c r="C70" s="125" t="str">
        <f>IF(Таблица1[[#This Row],[Категорія будівлі]]="","",Таблица1[[#This Row],[Категорія будівлі]])</f>
        <v/>
      </c>
      <c r="D70" s="124" t="str">
        <f>IF(Таблица1[[#This Row],[Джерело теплозабезпечення]]="","",Таблица1[[#This Row],[Джерело теплозабезпечення]])</f>
        <v/>
      </c>
      <c r="E70" s="21"/>
      <c r="F7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0" s="128" t="str">
        <f>IF(Таблица2021[[#This Row],[Джерело теплозабезпечення №2]]="","",Таблица2021[[#This Row],[Джерело теплозабезпечення №2]])</f>
        <v/>
      </c>
      <c r="I70" s="21"/>
      <c r="J7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0" s="128" t="str">
        <f>IF(Таблица2021[[#This Row],[Джерело теплозабезпечення №3]]="","",Таблица2021[[#This Row],[Джерело теплозабезпечення №3]])</f>
        <v/>
      </c>
      <c r="M70" s="21"/>
      <c r="N7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0" s="27"/>
      <c r="S7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0" s="72"/>
      <c r="U7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0" s="29"/>
      <c r="W7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1" spans="1:23">
      <c r="A71" s="124">
        <v>68</v>
      </c>
      <c r="B71" s="125" t="str">
        <f>IF(Таблица1[[#This Row],[Коротка назва будівлі]]="","",Таблица1[[#This Row],[Коротка назва будівлі]])</f>
        <v/>
      </c>
      <c r="C71" s="125" t="str">
        <f>IF(Таблица1[[#This Row],[Категорія будівлі]]="","",Таблица1[[#This Row],[Категорія будівлі]])</f>
        <v/>
      </c>
      <c r="D71" s="124" t="str">
        <f>IF(Таблица1[[#This Row],[Джерело теплозабезпечення]]="","",Таблица1[[#This Row],[Джерело теплозабезпечення]])</f>
        <v/>
      </c>
      <c r="E71" s="21"/>
      <c r="F7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1" s="128" t="str">
        <f>IF(Таблица2021[[#This Row],[Джерело теплозабезпечення №2]]="","",Таблица2021[[#This Row],[Джерело теплозабезпечення №2]])</f>
        <v/>
      </c>
      <c r="I71" s="21"/>
      <c r="J7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1" s="128" t="str">
        <f>IF(Таблица2021[[#This Row],[Джерело теплозабезпечення №3]]="","",Таблица2021[[#This Row],[Джерело теплозабезпечення №3]])</f>
        <v/>
      </c>
      <c r="M71" s="21"/>
      <c r="N7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1" s="27"/>
      <c r="S7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1" s="72"/>
      <c r="U7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1" s="29"/>
      <c r="W7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2" spans="1:23">
      <c r="A72" s="124">
        <v>69</v>
      </c>
      <c r="B72" s="125" t="str">
        <f>IF(Таблица1[[#This Row],[Коротка назва будівлі]]="","",Таблица1[[#This Row],[Коротка назва будівлі]])</f>
        <v/>
      </c>
      <c r="C72" s="125" t="str">
        <f>IF(Таблица1[[#This Row],[Категорія будівлі]]="","",Таблица1[[#This Row],[Категорія будівлі]])</f>
        <v/>
      </c>
      <c r="D72" s="124" t="str">
        <f>IF(Таблица1[[#This Row],[Джерело теплозабезпечення]]="","",Таблица1[[#This Row],[Джерело теплозабезпечення]])</f>
        <v/>
      </c>
      <c r="E72" s="21"/>
      <c r="F7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2" s="128" t="str">
        <f>IF(Таблица2021[[#This Row],[Джерело теплозабезпечення №2]]="","",Таблица2021[[#This Row],[Джерело теплозабезпечення №2]])</f>
        <v/>
      </c>
      <c r="I72" s="21"/>
      <c r="J7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2" s="128" t="str">
        <f>IF(Таблица2021[[#This Row],[Джерело теплозабезпечення №3]]="","",Таблица2021[[#This Row],[Джерело теплозабезпечення №3]])</f>
        <v/>
      </c>
      <c r="M72" s="21"/>
      <c r="N7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2" s="27"/>
      <c r="S7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2" s="72"/>
      <c r="U7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2" s="29"/>
      <c r="W7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3" spans="1:23">
      <c r="A73" s="124">
        <v>70</v>
      </c>
      <c r="B73" s="125" t="str">
        <f>IF(Таблица1[[#This Row],[Коротка назва будівлі]]="","",Таблица1[[#This Row],[Коротка назва будівлі]])</f>
        <v/>
      </c>
      <c r="C73" s="125" t="str">
        <f>IF(Таблица1[[#This Row],[Категорія будівлі]]="","",Таблица1[[#This Row],[Категорія будівлі]])</f>
        <v/>
      </c>
      <c r="D73" s="124" t="str">
        <f>IF(Таблица1[[#This Row],[Джерело теплозабезпечення]]="","",Таблица1[[#This Row],[Джерело теплозабезпечення]])</f>
        <v/>
      </c>
      <c r="E73" s="21"/>
      <c r="F7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3" s="128" t="str">
        <f>IF(Таблица2021[[#This Row],[Джерело теплозабезпечення №2]]="","",Таблица2021[[#This Row],[Джерело теплозабезпечення №2]])</f>
        <v/>
      </c>
      <c r="I73" s="21"/>
      <c r="J7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3" s="128" t="str">
        <f>IF(Таблица2021[[#This Row],[Джерело теплозабезпечення №3]]="","",Таблица2021[[#This Row],[Джерело теплозабезпечення №3]])</f>
        <v/>
      </c>
      <c r="M73" s="21"/>
      <c r="N7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3" s="27"/>
      <c r="S7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3" s="72"/>
      <c r="U7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3" s="29"/>
      <c r="W7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4" spans="1:23">
      <c r="A74" s="124">
        <v>71</v>
      </c>
      <c r="B74" s="125" t="str">
        <f>IF(Таблица1[[#This Row],[Коротка назва будівлі]]="","",Таблица1[[#This Row],[Коротка назва будівлі]])</f>
        <v/>
      </c>
      <c r="C74" s="125" t="str">
        <f>IF(Таблица1[[#This Row],[Категорія будівлі]]="","",Таблица1[[#This Row],[Категорія будівлі]])</f>
        <v/>
      </c>
      <c r="D74" s="124" t="str">
        <f>IF(Таблица1[[#This Row],[Джерело теплозабезпечення]]="","",Таблица1[[#This Row],[Джерело теплозабезпечення]])</f>
        <v/>
      </c>
      <c r="E74" s="21"/>
      <c r="F7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4" s="128" t="str">
        <f>IF(Таблица2021[[#This Row],[Джерело теплозабезпечення №2]]="","",Таблица2021[[#This Row],[Джерело теплозабезпечення №2]])</f>
        <v/>
      </c>
      <c r="I74" s="21"/>
      <c r="J7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4" s="128" t="str">
        <f>IF(Таблица2021[[#This Row],[Джерело теплозабезпечення №3]]="","",Таблица2021[[#This Row],[Джерело теплозабезпечення №3]])</f>
        <v/>
      </c>
      <c r="M74" s="21"/>
      <c r="N7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4" s="27"/>
      <c r="S7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4" s="72"/>
      <c r="U7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4" s="29"/>
      <c r="W7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5" spans="1:23">
      <c r="A75" s="124">
        <v>72</v>
      </c>
      <c r="B75" s="125" t="str">
        <f>IF(Таблица1[[#This Row],[Коротка назва будівлі]]="","",Таблица1[[#This Row],[Коротка назва будівлі]])</f>
        <v/>
      </c>
      <c r="C75" s="125" t="str">
        <f>IF(Таблица1[[#This Row],[Категорія будівлі]]="","",Таблица1[[#This Row],[Категорія будівлі]])</f>
        <v/>
      </c>
      <c r="D75" s="124" t="str">
        <f>IF(Таблица1[[#This Row],[Джерело теплозабезпечення]]="","",Таблица1[[#This Row],[Джерело теплозабезпечення]])</f>
        <v/>
      </c>
      <c r="E75" s="21"/>
      <c r="F7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5" s="128" t="str">
        <f>IF(Таблица2021[[#This Row],[Джерело теплозабезпечення №2]]="","",Таблица2021[[#This Row],[Джерело теплозабезпечення №2]])</f>
        <v/>
      </c>
      <c r="I75" s="21"/>
      <c r="J7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5" s="128" t="str">
        <f>IF(Таблица2021[[#This Row],[Джерело теплозабезпечення №3]]="","",Таблица2021[[#This Row],[Джерело теплозабезпечення №3]])</f>
        <v/>
      </c>
      <c r="M75" s="21"/>
      <c r="N7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5" s="27"/>
      <c r="S7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5" s="72"/>
      <c r="U7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5" s="29"/>
      <c r="W7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6" spans="1:23">
      <c r="A76" s="124">
        <v>73</v>
      </c>
      <c r="B76" s="125" t="str">
        <f>IF(Таблица1[[#This Row],[Коротка назва будівлі]]="","",Таблица1[[#This Row],[Коротка назва будівлі]])</f>
        <v/>
      </c>
      <c r="C76" s="125" t="str">
        <f>IF(Таблица1[[#This Row],[Категорія будівлі]]="","",Таблица1[[#This Row],[Категорія будівлі]])</f>
        <v/>
      </c>
      <c r="D76" s="124" t="str">
        <f>IF(Таблица1[[#This Row],[Джерело теплозабезпечення]]="","",Таблица1[[#This Row],[Джерело теплозабезпечення]])</f>
        <v/>
      </c>
      <c r="E76" s="21"/>
      <c r="F7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6" s="128" t="str">
        <f>IF(Таблица2021[[#This Row],[Джерело теплозабезпечення №2]]="","",Таблица2021[[#This Row],[Джерело теплозабезпечення №2]])</f>
        <v/>
      </c>
      <c r="I76" s="21"/>
      <c r="J7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6" s="128" t="str">
        <f>IF(Таблица2021[[#This Row],[Джерело теплозабезпечення №3]]="","",Таблица2021[[#This Row],[Джерело теплозабезпечення №3]])</f>
        <v/>
      </c>
      <c r="M76" s="21"/>
      <c r="N7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6" s="27"/>
      <c r="S7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6" s="72"/>
      <c r="U7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6" s="29"/>
      <c r="W7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7" spans="1:23">
      <c r="A77" s="124">
        <v>74</v>
      </c>
      <c r="B77" s="125" t="str">
        <f>IF(Таблица1[[#This Row],[Коротка назва будівлі]]="","",Таблица1[[#This Row],[Коротка назва будівлі]])</f>
        <v/>
      </c>
      <c r="C77" s="125" t="str">
        <f>IF(Таблица1[[#This Row],[Категорія будівлі]]="","",Таблица1[[#This Row],[Категорія будівлі]])</f>
        <v/>
      </c>
      <c r="D77" s="124" t="str">
        <f>IF(Таблица1[[#This Row],[Джерело теплозабезпечення]]="","",Таблица1[[#This Row],[Джерело теплозабезпечення]])</f>
        <v/>
      </c>
      <c r="E77" s="21"/>
      <c r="F7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7" s="128" t="str">
        <f>IF(Таблица2021[[#This Row],[Джерело теплозабезпечення №2]]="","",Таблица2021[[#This Row],[Джерело теплозабезпечення №2]])</f>
        <v/>
      </c>
      <c r="I77" s="21"/>
      <c r="J7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7" s="128" t="str">
        <f>IF(Таблица2021[[#This Row],[Джерело теплозабезпечення №3]]="","",Таблица2021[[#This Row],[Джерело теплозабезпечення №3]])</f>
        <v/>
      </c>
      <c r="M77" s="21"/>
      <c r="N7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7" s="27"/>
      <c r="S7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7" s="72"/>
      <c r="U7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7" s="29"/>
      <c r="W7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8" spans="1:23">
      <c r="A78" s="124">
        <v>75</v>
      </c>
      <c r="B78" s="125" t="str">
        <f>IF(Таблица1[[#This Row],[Коротка назва будівлі]]="","",Таблица1[[#This Row],[Коротка назва будівлі]])</f>
        <v/>
      </c>
      <c r="C78" s="125" t="str">
        <f>IF(Таблица1[[#This Row],[Категорія будівлі]]="","",Таблица1[[#This Row],[Категорія будівлі]])</f>
        <v/>
      </c>
      <c r="D78" s="124" t="str">
        <f>IF(Таблица1[[#This Row],[Джерело теплозабезпечення]]="","",Таблица1[[#This Row],[Джерело теплозабезпечення]])</f>
        <v/>
      </c>
      <c r="E78" s="21"/>
      <c r="F7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8" s="128" t="str">
        <f>IF(Таблица2021[[#This Row],[Джерело теплозабезпечення №2]]="","",Таблица2021[[#This Row],[Джерело теплозабезпечення №2]])</f>
        <v/>
      </c>
      <c r="I78" s="21"/>
      <c r="J7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8" s="128" t="str">
        <f>IF(Таблица2021[[#This Row],[Джерело теплозабезпечення №3]]="","",Таблица2021[[#This Row],[Джерело теплозабезпечення №3]])</f>
        <v/>
      </c>
      <c r="M78" s="21"/>
      <c r="N7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8" s="27"/>
      <c r="S7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8" s="72"/>
      <c r="U7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8" s="29"/>
      <c r="W7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79" spans="1:23">
      <c r="A79" s="124">
        <v>76</v>
      </c>
      <c r="B79" s="125" t="str">
        <f>IF(Таблица1[[#This Row],[Коротка назва будівлі]]="","",Таблица1[[#This Row],[Коротка назва будівлі]])</f>
        <v/>
      </c>
      <c r="C79" s="125" t="str">
        <f>IF(Таблица1[[#This Row],[Категорія будівлі]]="","",Таблица1[[#This Row],[Категорія будівлі]])</f>
        <v/>
      </c>
      <c r="D79" s="124" t="str">
        <f>IF(Таблица1[[#This Row],[Джерело теплозабезпечення]]="","",Таблица1[[#This Row],[Джерело теплозабезпечення]])</f>
        <v/>
      </c>
      <c r="E79" s="21"/>
      <c r="F7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7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79" s="128" t="str">
        <f>IF(Таблица2021[[#This Row],[Джерело теплозабезпечення №2]]="","",Таблица2021[[#This Row],[Джерело теплозабезпечення №2]])</f>
        <v/>
      </c>
      <c r="I79" s="21"/>
      <c r="J7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7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79" s="128" t="str">
        <f>IF(Таблица2021[[#This Row],[Джерело теплозабезпечення №3]]="","",Таблица2021[[#This Row],[Джерело теплозабезпечення №3]])</f>
        <v/>
      </c>
      <c r="M79" s="21"/>
      <c r="N7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7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7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7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79" s="27"/>
      <c r="S7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79" s="72"/>
      <c r="U7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79" s="29"/>
      <c r="W7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0" spans="1:23">
      <c r="A80" s="124">
        <v>77</v>
      </c>
      <c r="B80" s="125" t="str">
        <f>IF(Таблица1[[#This Row],[Коротка назва будівлі]]="","",Таблица1[[#This Row],[Коротка назва будівлі]])</f>
        <v/>
      </c>
      <c r="C80" s="125" t="str">
        <f>IF(Таблица1[[#This Row],[Категорія будівлі]]="","",Таблица1[[#This Row],[Категорія будівлі]])</f>
        <v/>
      </c>
      <c r="D80" s="124" t="str">
        <f>IF(Таблица1[[#This Row],[Джерело теплозабезпечення]]="","",Таблица1[[#This Row],[Джерело теплозабезпечення]])</f>
        <v/>
      </c>
      <c r="E80" s="21"/>
      <c r="F8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0" s="128" t="str">
        <f>IF(Таблица2021[[#This Row],[Джерело теплозабезпечення №2]]="","",Таблица2021[[#This Row],[Джерело теплозабезпечення №2]])</f>
        <v/>
      </c>
      <c r="I80" s="21"/>
      <c r="J8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0" s="128" t="str">
        <f>IF(Таблица2021[[#This Row],[Джерело теплозабезпечення №3]]="","",Таблица2021[[#This Row],[Джерело теплозабезпечення №3]])</f>
        <v/>
      </c>
      <c r="M80" s="21"/>
      <c r="N8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0" s="27"/>
      <c r="S8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0" s="72"/>
      <c r="U8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0" s="29"/>
      <c r="W8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1" spans="1:23">
      <c r="A81" s="124">
        <v>78</v>
      </c>
      <c r="B81" s="125" t="str">
        <f>IF(Таблица1[[#This Row],[Коротка назва будівлі]]="","",Таблица1[[#This Row],[Коротка назва будівлі]])</f>
        <v/>
      </c>
      <c r="C81" s="125" t="str">
        <f>IF(Таблица1[[#This Row],[Категорія будівлі]]="","",Таблица1[[#This Row],[Категорія будівлі]])</f>
        <v/>
      </c>
      <c r="D81" s="124" t="str">
        <f>IF(Таблица1[[#This Row],[Джерело теплозабезпечення]]="","",Таблица1[[#This Row],[Джерело теплозабезпечення]])</f>
        <v/>
      </c>
      <c r="E81" s="21"/>
      <c r="F8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1" s="128" t="str">
        <f>IF(Таблица2021[[#This Row],[Джерело теплозабезпечення №2]]="","",Таблица2021[[#This Row],[Джерело теплозабезпечення №2]])</f>
        <v/>
      </c>
      <c r="I81" s="21"/>
      <c r="J8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1" s="128" t="str">
        <f>IF(Таблица2021[[#This Row],[Джерело теплозабезпечення №3]]="","",Таблица2021[[#This Row],[Джерело теплозабезпечення №3]])</f>
        <v/>
      </c>
      <c r="M81" s="21"/>
      <c r="N8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1" s="27"/>
      <c r="S8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1" s="72"/>
      <c r="U8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1" s="29"/>
      <c r="W8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2" spans="1:23">
      <c r="A82" s="124">
        <v>79</v>
      </c>
      <c r="B82" s="125" t="str">
        <f>IF(Таблица1[[#This Row],[Коротка назва будівлі]]="","",Таблица1[[#This Row],[Коротка назва будівлі]])</f>
        <v/>
      </c>
      <c r="C82" s="125" t="str">
        <f>IF(Таблица1[[#This Row],[Категорія будівлі]]="","",Таблица1[[#This Row],[Категорія будівлі]])</f>
        <v/>
      </c>
      <c r="D82" s="124" t="str">
        <f>IF(Таблица1[[#This Row],[Джерело теплозабезпечення]]="","",Таблица1[[#This Row],[Джерело теплозабезпечення]])</f>
        <v/>
      </c>
      <c r="E82" s="21"/>
      <c r="F8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2" s="128" t="str">
        <f>IF(Таблица2021[[#This Row],[Джерело теплозабезпечення №2]]="","",Таблица2021[[#This Row],[Джерело теплозабезпечення №2]])</f>
        <v/>
      </c>
      <c r="I82" s="21"/>
      <c r="J8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2" s="128" t="str">
        <f>IF(Таблица2021[[#This Row],[Джерело теплозабезпечення №3]]="","",Таблица2021[[#This Row],[Джерело теплозабезпечення №3]])</f>
        <v/>
      </c>
      <c r="M82" s="21"/>
      <c r="N8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2" s="27"/>
      <c r="S8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2" s="72"/>
      <c r="U8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2" s="29"/>
      <c r="W8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3" spans="1:23">
      <c r="A83" s="124">
        <v>80</v>
      </c>
      <c r="B83" s="125" t="str">
        <f>IF(Таблица1[[#This Row],[Коротка назва будівлі]]="","",Таблица1[[#This Row],[Коротка назва будівлі]])</f>
        <v/>
      </c>
      <c r="C83" s="125" t="str">
        <f>IF(Таблица1[[#This Row],[Категорія будівлі]]="","",Таблица1[[#This Row],[Категорія будівлі]])</f>
        <v/>
      </c>
      <c r="D83" s="124" t="str">
        <f>IF(Таблица1[[#This Row],[Джерело теплозабезпечення]]="","",Таблица1[[#This Row],[Джерело теплозабезпечення]])</f>
        <v/>
      </c>
      <c r="E83" s="21"/>
      <c r="F8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3" s="128" t="str">
        <f>IF(Таблица2021[[#This Row],[Джерело теплозабезпечення №2]]="","",Таблица2021[[#This Row],[Джерело теплозабезпечення №2]])</f>
        <v/>
      </c>
      <c r="I83" s="21"/>
      <c r="J8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3" s="128" t="str">
        <f>IF(Таблица2021[[#This Row],[Джерело теплозабезпечення №3]]="","",Таблица2021[[#This Row],[Джерело теплозабезпечення №3]])</f>
        <v/>
      </c>
      <c r="M83" s="21"/>
      <c r="N8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3" s="27"/>
      <c r="S8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3" s="72"/>
      <c r="U8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3" s="29"/>
      <c r="W8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4" spans="1:23">
      <c r="A84" s="124">
        <v>81</v>
      </c>
      <c r="B84" s="125" t="str">
        <f>IF(Таблица1[[#This Row],[Коротка назва будівлі]]="","",Таблица1[[#This Row],[Коротка назва будівлі]])</f>
        <v/>
      </c>
      <c r="C84" s="125" t="str">
        <f>IF(Таблица1[[#This Row],[Категорія будівлі]]="","",Таблица1[[#This Row],[Категорія будівлі]])</f>
        <v/>
      </c>
      <c r="D84" s="124" t="str">
        <f>IF(Таблица1[[#This Row],[Джерело теплозабезпечення]]="","",Таблица1[[#This Row],[Джерело теплозабезпечення]])</f>
        <v/>
      </c>
      <c r="E84" s="21"/>
      <c r="F8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4" s="128" t="str">
        <f>IF(Таблица2021[[#This Row],[Джерело теплозабезпечення №2]]="","",Таблица2021[[#This Row],[Джерело теплозабезпечення №2]])</f>
        <v/>
      </c>
      <c r="I84" s="21"/>
      <c r="J8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4" s="128" t="str">
        <f>IF(Таблица2021[[#This Row],[Джерело теплозабезпечення №3]]="","",Таблица2021[[#This Row],[Джерело теплозабезпечення №3]])</f>
        <v/>
      </c>
      <c r="M84" s="21"/>
      <c r="N8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4" s="27"/>
      <c r="S8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4" s="72"/>
      <c r="U8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4" s="29"/>
      <c r="W8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5" spans="1:23">
      <c r="A85" s="124">
        <v>82</v>
      </c>
      <c r="B85" s="125" t="str">
        <f>IF(Таблица1[[#This Row],[Коротка назва будівлі]]="","",Таблица1[[#This Row],[Коротка назва будівлі]])</f>
        <v/>
      </c>
      <c r="C85" s="125" t="str">
        <f>IF(Таблица1[[#This Row],[Категорія будівлі]]="","",Таблица1[[#This Row],[Категорія будівлі]])</f>
        <v/>
      </c>
      <c r="D85" s="124" t="str">
        <f>IF(Таблица1[[#This Row],[Джерело теплозабезпечення]]="","",Таблица1[[#This Row],[Джерело теплозабезпечення]])</f>
        <v/>
      </c>
      <c r="E85" s="21"/>
      <c r="F8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5" s="128" t="str">
        <f>IF(Таблица2021[[#This Row],[Джерело теплозабезпечення №2]]="","",Таблица2021[[#This Row],[Джерело теплозабезпечення №2]])</f>
        <v/>
      </c>
      <c r="I85" s="21"/>
      <c r="J8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5" s="128" t="str">
        <f>IF(Таблица2021[[#This Row],[Джерело теплозабезпечення №3]]="","",Таблица2021[[#This Row],[Джерело теплозабезпечення №3]])</f>
        <v/>
      </c>
      <c r="M85" s="21"/>
      <c r="N8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5" s="27"/>
      <c r="S8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5" s="72"/>
      <c r="U8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5" s="29"/>
      <c r="W8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6" spans="1:23">
      <c r="A86" s="124">
        <v>83</v>
      </c>
      <c r="B86" s="125" t="str">
        <f>IF(Таблица1[[#This Row],[Коротка назва будівлі]]="","",Таблица1[[#This Row],[Коротка назва будівлі]])</f>
        <v/>
      </c>
      <c r="C86" s="125" t="str">
        <f>IF(Таблица1[[#This Row],[Категорія будівлі]]="","",Таблица1[[#This Row],[Категорія будівлі]])</f>
        <v/>
      </c>
      <c r="D86" s="124" t="str">
        <f>IF(Таблица1[[#This Row],[Джерело теплозабезпечення]]="","",Таблица1[[#This Row],[Джерело теплозабезпечення]])</f>
        <v/>
      </c>
      <c r="E86" s="21"/>
      <c r="F8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6" s="128" t="str">
        <f>IF(Таблица2021[[#This Row],[Джерело теплозабезпечення №2]]="","",Таблица2021[[#This Row],[Джерело теплозабезпечення №2]])</f>
        <v/>
      </c>
      <c r="I86" s="21"/>
      <c r="J8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6" s="128" t="str">
        <f>IF(Таблица2021[[#This Row],[Джерело теплозабезпечення №3]]="","",Таблица2021[[#This Row],[Джерело теплозабезпечення №3]])</f>
        <v/>
      </c>
      <c r="M86" s="21"/>
      <c r="N8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6" s="27"/>
      <c r="S8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6" s="72"/>
      <c r="U8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6" s="29"/>
      <c r="W8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7" spans="1:23">
      <c r="A87" s="124">
        <v>84</v>
      </c>
      <c r="B87" s="125" t="str">
        <f>IF(Таблица1[[#This Row],[Коротка назва будівлі]]="","",Таблица1[[#This Row],[Коротка назва будівлі]])</f>
        <v/>
      </c>
      <c r="C87" s="125" t="str">
        <f>IF(Таблица1[[#This Row],[Категорія будівлі]]="","",Таблица1[[#This Row],[Категорія будівлі]])</f>
        <v/>
      </c>
      <c r="D87" s="124" t="str">
        <f>IF(Таблица1[[#This Row],[Джерело теплозабезпечення]]="","",Таблица1[[#This Row],[Джерело теплозабезпечення]])</f>
        <v/>
      </c>
      <c r="E87" s="21"/>
      <c r="F8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7" s="128" t="str">
        <f>IF(Таблица2021[[#This Row],[Джерело теплозабезпечення №2]]="","",Таблица2021[[#This Row],[Джерело теплозабезпечення №2]])</f>
        <v/>
      </c>
      <c r="I87" s="21"/>
      <c r="J8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7" s="128" t="str">
        <f>IF(Таблица2021[[#This Row],[Джерело теплозабезпечення №3]]="","",Таблица2021[[#This Row],[Джерело теплозабезпечення №3]])</f>
        <v/>
      </c>
      <c r="M87" s="21"/>
      <c r="N8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7" s="27"/>
      <c r="S8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7" s="72"/>
      <c r="U8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7" s="29"/>
      <c r="W8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8" spans="1:23">
      <c r="A88" s="124">
        <v>85</v>
      </c>
      <c r="B88" s="125" t="str">
        <f>IF(Таблица1[[#This Row],[Коротка назва будівлі]]="","",Таблица1[[#This Row],[Коротка назва будівлі]])</f>
        <v/>
      </c>
      <c r="C88" s="125" t="str">
        <f>IF(Таблица1[[#This Row],[Категорія будівлі]]="","",Таблица1[[#This Row],[Категорія будівлі]])</f>
        <v/>
      </c>
      <c r="D88" s="124" t="str">
        <f>IF(Таблица1[[#This Row],[Джерело теплозабезпечення]]="","",Таблица1[[#This Row],[Джерело теплозабезпечення]])</f>
        <v/>
      </c>
      <c r="E88" s="21"/>
      <c r="F8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8" s="128" t="str">
        <f>IF(Таблица2021[[#This Row],[Джерело теплозабезпечення №2]]="","",Таблица2021[[#This Row],[Джерело теплозабезпечення №2]])</f>
        <v/>
      </c>
      <c r="I88" s="21"/>
      <c r="J8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8" s="128" t="str">
        <f>IF(Таблица2021[[#This Row],[Джерело теплозабезпечення №3]]="","",Таблица2021[[#This Row],[Джерело теплозабезпечення №3]])</f>
        <v/>
      </c>
      <c r="M88" s="21"/>
      <c r="N8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8" s="27"/>
      <c r="S8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8" s="72"/>
      <c r="U8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8" s="29"/>
      <c r="W8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89" spans="1:23">
      <c r="A89" s="124">
        <v>86</v>
      </c>
      <c r="B89" s="125" t="str">
        <f>IF(Таблица1[[#This Row],[Коротка назва будівлі]]="","",Таблица1[[#This Row],[Коротка назва будівлі]])</f>
        <v/>
      </c>
      <c r="C89" s="125" t="str">
        <f>IF(Таблица1[[#This Row],[Категорія будівлі]]="","",Таблица1[[#This Row],[Категорія будівлі]])</f>
        <v/>
      </c>
      <c r="D89" s="124" t="str">
        <f>IF(Таблица1[[#This Row],[Джерело теплозабезпечення]]="","",Таблица1[[#This Row],[Джерело теплозабезпечення]])</f>
        <v/>
      </c>
      <c r="E89" s="21"/>
      <c r="F8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8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89" s="128" t="str">
        <f>IF(Таблица2021[[#This Row],[Джерело теплозабезпечення №2]]="","",Таблица2021[[#This Row],[Джерело теплозабезпечення №2]])</f>
        <v/>
      </c>
      <c r="I89" s="21"/>
      <c r="J8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8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89" s="128" t="str">
        <f>IF(Таблица2021[[#This Row],[Джерело теплозабезпечення №3]]="","",Таблица2021[[#This Row],[Джерело теплозабезпечення №3]])</f>
        <v/>
      </c>
      <c r="M89" s="21"/>
      <c r="N8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8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8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8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89" s="27"/>
      <c r="S8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89" s="72"/>
      <c r="U8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89" s="29"/>
      <c r="W8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0" spans="1:23">
      <c r="A90" s="124">
        <v>87</v>
      </c>
      <c r="B90" s="125" t="str">
        <f>IF(Таблица1[[#This Row],[Коротка назва будівлі]]="","",Таблица1[[#This Row],[Коротка назва будівлі]])</f>
        <v/>
      </c>
      <c r="C90" s="125" t="str">
        <f>IF(Таблица1[[#This Row],[Категорія будівлі]]="","",Таблица1[[#This Row],[Категорія будівлі]])</f>
        <v/>
      </c>
      <c r="D90" s="124" t="str">
        <f>IF(Таблица1[[#This Row],[Джерело теплозабезпечення]]="","",Таблица1[[#This Row],[Джерело теплозабезпечення]])</f>
        <v/>
      </c>
      <c r="E90" s="21"/>
      <c r="F9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0" s="128" t="str">
        <f>IF(Таблица2021[[#This Row],[Джерело теплозабезпечення №2]]="","",Таблица2021[[#This Row],[Джерело теплозабезпечення №2]])</f>
        <v/>
      </c>
      <c r="I90" s="21"/>
      <c r="J9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0" s="128" t="str">
        <f>IF(Таблица2021[[#This Row],[Джерело теплозабезпечення №3]]="","",Таблица2021[[#This Row],[Джерело теплозабезпечення №3]])</f>
        <v/>
      </c>
      <c r="M90" s="21"/>
      <c r="N9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0" s="27"/>
      <c r="S9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0" s="72"/>
      <c r="U9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0" s="29"/>
      <c r="W9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1" spans="1:23">
      <c r="A91" s="124">
        <v>88</v>
      </c>
      <c r="B91" s="125" t="str">
        <f>IF(Таблица1[[#This Row],[Коротка назва будівлі]]="","",Таблица1[[#This Row],[Коротка назва будівлі]])</f>
        <v/>
      </c>
      <c r="C91" s="125" t="str">
        <f>IF(Таблица1[[#This Row],[Категорія будівлі]]="","",Таблица1[[#This Row],[Категорія будівлі]])</f>
        <v/>
      </c>
      <c r="D91" s="124" t="str">
        <f>IF(Таблица1[[#This Row],[Джерело теплозабезпечення]]="","",Таблица1[[#This Row],[Джерело теплозабезпечення]])</f>
        <v/>
      </c>
      <c r="E91" s="21"/>
      <c r="F9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1" s="128" t="str">
        <f>IF(Таблица2021[[#This Row],[Джерело теплозабезпечення №2]]="","",Таблица2021[[#This Row],[Джерело теплозабезпечення №2]])</f>
        <v/>
      </c>
      <c r="I91" s="21"/>
      <c r="J9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1" s="128" t="str">
        <f>IF(Таблица2021[[#This Row],[Джерело теплозабезпечення №3]]="","",Таблица2021[[#This Row],[Джерело теплозабезпечення №3]])</f>
        <v/>
      </c>
      <c r="M91" s="21"/>
      <c r="N9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1" s="27"/>
      <c r="S9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1" s="72"/>
      <c r="U9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1" s="29"/>
      <c r="W9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2" spans="1:23">
      <c r="A92" s="124">
        <v>89</v>
      </c>
      <c r="B92" s="125" t="str">
        <f>IF(Таблица1[[#This Row],[Коротка назва будівлі]]="","",Таблица1[[#This Row],[Коротка назва будівлі]])</f>
        <v/>
      </c>
      <c r="C92" s="125" t="str">
        <f>IF(Таблица1[[#This Row],[Категорія будівлі]]="","",Таблица1[[#This Row],[Категорія будівлі]])</f>
        <v/>
      </c>
      <c r="D92" s="124" t="str">
        <f>IF(Таблица1[[#This Row],[Джерело теплозабезпечення]]="","",Таблица1[[#This Row],[Джерело теплозабезпечення]])</f>
        <v/>
      </c>
      <c r="E92" s="21"/>
      <c r="F9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2" s="128" t="str">
        <f>IF(Таблица2021[[#This Row],[Джерело теплозабезпечення №2]]="","",Таблица2021[[#This Row],[Джерело теплозабезпечення №2]])</f>
        <v/>
      </c>
      <c r="I92" s="21"/>
      <c r="J9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2" s="128" t="str">
        <f>IF(Таблица2021[[#This Row],[Джерело теплозабезпечення №3]]="","",Таблица2021[[#This Row],[Джерело теплозабезпечення №3]])</f>
        <v/>
      </c>
      <c r="M92" s="21"/>
      <c r="N9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2" s="27"/>
      <c r="S9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2" s="72"/>
      <c r="U9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2" s="29"/>
      <c r="W9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3" spans="1:23">
      <c r="A93" s="124">
        <v>90</v>
      </c>
      <c r="B93" s="125" t="str">
        <f>IF(Таблица1[[#This Row],[Коротка назва будівлі]]="","",Таблица1[[#This Row],[Коротка назва будівлі]])</f>
        <v/>
      </c>
      <c r="C93" s="125" t="str">
        <f>IF(Таблица1[[#This Row],[Категорія будівлі]]="","",Таблица1[[#This Row],[Категорія будівлі]])</f>
        <v/>
      </c>
      <c r="D93" s="124" t="str">
        <f>IF(Таблица1[[#This Row],[Джерело теплозабезпечення]]="","",Таблица1[[#This Row],[Джерело теплозабезпечення]])</f>
        <v/>
      </c>
      <c r="E93" s="21"/>
      <c r="F9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3" s="128" t="str">
        <f>IF(Таблица2021[[#This Row],[Джерело теплозабезпечення №2]]="","",Таблица2021[[#This Row],[Джерело теплозабезпечення №2]])</f>
        <v/>
      </c>
      <c r="I93" s="21"/>
      <c r="J9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3" s="128" t="str">
        <f>IF(Таблица2021[[#This Row],[Джерело теплозабезпечення №3]]="","",Таблица2021[[#This Row],[Джерело теплозабезпечення №3]])</f>
        <v/>
      </c>
      <c r="M93" s="21"/>
      <c r="N9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3" s="27"/>
      <c r="S9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3" s="72"/>
      <c r="U9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3" s="29"/>
      <c r="W9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4" spans="1:23">
      <c r="A94" s="124">
        <v>91</v>
      </c>
      <c r="B94" s="125" t="str">
        <f>IF(Таблица1[[#This Row],[Коротка назва будівлі]]="","",Таблица1[[#This Row],[Коротка назва будівлі]])</f>
        <v/>
      </c>
      <c r="C94" s="125" t="str">
        <f>IF(Таблица1[[#This Row],[Категорія будівлі]]="","",Таблица1[[#This Row],[Категорія будівлі]])</f>
        <v/>
      </c>
      <c r="D94" s="124" t="str">
        <f>IF(Таблица1[[#This Row],[Джерело теплозабезпечення]]="","",Таблица1[[#This Row],[Джерело теплозабезпечення]])</f>
        <v/>
      </c>
      <c r="E94" s="21"/>
      <c r="F9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4" s="128" t="str">
        <f>IF(Таблица2021[[#This Row],[Джерело теплозабезпечення №2]]="","",Таблица2021[[#This Row],[Джерело теплозабезпечення №2]])</f>
        <v/>
      </c>
      <c r="I94" s="21"/>
      <c r="J9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4" s="128" t="str">
        <f>IF(Таблица2021[[#This Row],[Джерело теплозабезпечення №3]]="","",Таблица2021[[#This Row],[Джерело теплозабезпечення №3]])</f>
        <v/>
      </c>
      <c r="M94" s="21"/>
      <c r="N9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4" s="27"/>
      <c r="S9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4" s="72"/>
      <c r="U9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4" s="29"/>
      <c r="W9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5" spans="1:23">
      <c r="A95" s="124">
        <v>92</v>
      </c>
      <c r="B95" s="125" t="str">
        <f>IF(Таблица1[[#This Row],[Коротка назва будівлі]]="","",Таблица1[[#This Row],[Коротка назва будівлі]])</f>
        <v/>
      </c>
      <c r="C95" s="125" t="str">
        <f>IF(Таблица1[[#This Row],[Категорія будівлі]]="","",Таблица1[[#This Row],[Категорія будівлі]])</f>
        <v/>
      </c>
      <c r="D95" s="124" t="str">
        <f>IF(Таблица1[[#This Row],[Джерело теплозабезпечення]]="","",Таблица1[[#This Row],[Джерело теплозабезпечення]])</f>
        <v/>
      </c>
      <c r="E95" s="21"/>
      <c r="F9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5" s="128" t="str">
        <f>IF(Таблица2021[[#This Row],[Джерело теплозабезпечення №2]]="","",Таблица2021[[#This Row],[Джерело теплозабезпечення №2]])</f>
        <v/>
      </c>
      <c r="I95" s="21"/>
      <c r="J9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5" s="128" t="str">
        <f>IF(Таблица2021[[#This Row],[Джерело теплозабезпечення №3]]="","",Таблица2021[[#This Row],[Джерело теплозабезпечення №3]])</f>
        <v/>
      </c>
      <c r="M95" s="21"/>
      <c r="N9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5" s="27"/>
      <c r="S9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5" s="72"/>
      <c r="U9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5" s="29"/>
      <c r="W9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6" spans="1:23">
      <c r="A96" s="124">
        <v>93</v>
      </c>
      <c r="B96" s="125" t="str">
        <f>IF(Таблица1[[#This Row],[Коротка назва будівлі]]="","",Таблица1[[#This Row],[Коротка назва будівлі]])</f>
        <v/>
      </c>
      <c r="C96" s="125" t="str">
        <f>IF(Таблица1[[#This Row],[Категорія будівлі]]="","",Таблица1[[#This Row],[Категорія будівлі]])</f>
        <v/>
      </c>
      <c r="D96" s="124" t="str">
        <f>IF(Таблица1[[#This Row],[Джерело теплозабезпечення]]="","",Таблица1[[#This Row],[Джерело теплозабезпечення]])</f>
        <v/>
      </c>
      <c r="E96" s="21"/>
      <c r="F9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6" s="128" t="str">
        <f>IF(Таблица2021[[#This Row],[Джерело теплозабезпечення №2]]="","",Таблица2021[[#This Row],[Джерело теплозабезпечення №2]])</f>
        <v/>
      </c>
      <c r="I96" s="21"/>
      <c r="J9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6" s="128" t="str">
        <f>IF(Таблица2021[[#This Row],[Джерело теплозабезпечення №3]]="","",Таблица2021[[#This Row],[Джерело теплозабезпечення №3]])</f>
        <v/>
      </c>
      <c r="M96" s="21"/>
      <c r="N9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6" s="27"/>
      <c r="S9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6" s="72"/>
      <c r="U9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6" s="29"/>
      <c r="W9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7" spans="1:23">
      <c r="A97" s="124">
        <v>94</v>
      </c>
      <c r="B97" s="125" t="str">
        <f>IF(Таблица1[[#This Row],[Коротка назва будівлі]]="","",Таблица1[[#This Row],[Коротка назва будівлі]])</f>
        <v/>
      </c>
      <c r="C97" s="125" t="str">
        <f>IF(Таблица1[[#This Row],[Категорія будівлі]]="","",Таблица1[[#This Row],[Категорія будівлі]])</f>
        <v/>
      </c>
      <c r="D97" s="124" t="str">
        <f>IF(Таблица1[[#This Row],[Джерело теплозабезпечення]]="","",Таблица1[[#This Row],[Джерело теплозабезпечення]])</f>
        <v/>
      </c>
      <c r="E97" s="21"/>
      <c r="F9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7" s="128" t="str">
        <f>IF(Таблица2021[[#This Row],[Джерело теплозабезпечення №2]]="","",Таблица2021[[#This Row],[Джерело теплозабезпечення №2]])</f>
        <v/>
      </c>
      <c r="I97" s="21"/>
      <c r="J9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7" s="128" t="str">
        <f>IF(Таблица2021[[#This Row],[Джерело теплозабезпечення №3]]="","",Таблица2021[[#This Row],[Джерело теплозабезпечення №3]])</f>
        <v/>
      </c>
      <c r="M97" s="21"/>
      <c r="N9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7" s="27"/>
      <c r="S9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7" s="72"/>
      <c r="U9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7" s="29"/>
      <c r="W9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8" spans="1:23">
      <c r="A98" s="124">
        <v>95</v>
      </c>
      <c r="B98" s="125" t="str">
        <f>IF(Таблица1[[#This Row],[Коротка назва будівлі]]="","",Таблица1[[#This Row],[Коротка назва будівлі]])</f>
        <v/>
      </c>
      <c r="C98" s="125" t="str">
        <f>IF(Таблица1[[#This Row],[Категорія будівлі]]="","",Таблица1[[#This Row],[Категорія будівлі]])</f>
        <v/>
      </c>
      <c r="D98" s="124" t="str">
        <f>IF(Таблица1[[#This Row],[Джерело теплозабезпечення]]="","",Таблица1[[#This Row],[Джерело теплозабезпечення]])</f>
        <v/>
      </c>
      <c r="E98" s="21"/>
      <c r="F9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8" s="128" t="str">
        <f>IF(Таблица2021[[#This Row],[Джерело теплозабезпечення №2]]="","",Таблица2021[[#This Row],[Джерело теплозабезпечення №2]])</f>
        <v/>
      </c>
      <c r="I98" s="21"/>
      <c r="J9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8" s="128" t="str">
        <f>IF(Таблица2021[[#This Row],[Джерело теплозабезпечення №3]]="","",Таблица2021[[#This Row],[Джерело теплозабезпечення №3]])</f>
        <v/>
      </c>
      <c r="M98" s="21"/>
      <c r="N9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8" s="27"/>
      <c r="S9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8" s="72"/>
      <c r="U9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8" s="29"/>
      <c r="W9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99" spans="1:23">
      <c r="A99" s="124">
        <v>96</v>
      </c>
      <c r="B99" s="125" t="str">
        <f>IF(Таблица1[[#This Row],[Коротка назва будівлі]]="","",Таблица1[[#This Row],[Коротка назва будівлі]])</f>
        <v/>
      </c>
      <c r="C99" s="125" t="str">
        <f>IF(Таблица1[[#This Row],[Категорія будівлі]]="","",Таблица1[[#This Row],[Категорія будівлі]])</f>
        <v/>
      </c>
      <c r="D99" s="124" t="str">
        <f>IF(Таблица1[[#This Row],[Джерело теплозабезпечення]]="","",Таблица1[[#This Row],[Джерело теплозабезпечення]])</f>
        <v/>
      </c>
      <c r="E99" s="21"/>
      <c r="F9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9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99" s="128" t="str">
        <f>IF(Таблица2021[[#This Row],[Джерело теплозабезпечення №2]]="","",Таблица2021[[#This Row],[Джерело теплозабезпечення №2]])</f>
        <v/>
      </c>
      <c r="I99" s="21"/>
      <c r="J9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9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99" s="128" t="str">
        <f>IF(Таблица2021[[#This Row],[Джерело теплозабезпечення №3]]="","",Таблица2021[[#This Row],[Джерело теплозабезпечення №3]])</f>
        <v/>
      </c>
      <c r="M99" s="21"/>
      <c r="N9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9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9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9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99" s="27"/>
      <c r="S9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99" s="72"/>
      <c r="U9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99" s="29"/>
      <c r="W9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0" spans="1:23">
      <c r="A100" s="124">
        <v>97</v>
      </c>
      <c r="B100" s="125" t="str">
        <f>IF(Таблица1[[#This Row],[Коротка назва будівлі]]="","",Таблица1[[#This Row],[Коротка назва будівлі]])</f>
        <v/>
      </c>
      <c r="C100" s="125" t="str">
        <f>IF(Таблица1[[#This Row],[Категорія будівлі]]="","",Таблица1[[#This Row],[Категорія будівлі]])</f>
        <v/>
      </c>
      <c r="D100" s="124" t="str">
        <f>IF(Таблица1[[#This Row],[Джерело теплозабезпечення]]="","",Таблица1[[#This Row],[Джерело теплозабезпечення]])</f>
        <v/>
      </c>
      <c r="E100" s="21"/>
      <c r="F10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0" s="128" t="str">
        <f>IF(Таблица2021[[#This Row],[Джерело теплозабезпечення №2]]="","",Таблица2021[[#This Row],[Джерело теплозабезпечення №2]])</f>
        <v/>
      </c>
      <c r="I100" s="21"/>
      <c r="J10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0" s="128" t="str">
        <f>IF(Таблица2021[[#This Row],[Джерело теплозабезпечення №3]]="","",Таблица2021[[#This Row],[Джерело теплозабезпечення №3]])</f>
        <v/>
      </c>
      <c r="M100" s="21"/>
      <c r="N10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0" s="27"/>
      <c r="S10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0" s="72"/>
      <c r="U10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0" s="29"/>
      <c r="W10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1" spans="1:23">
      <c r="A101" s="124">
        <v>98</v>
      </c>
      <c r="B101" s="125" t="str">
        <f>IF(Таблица1[[#This Row],[Коротка назва будівлі]]="","",Таблица1[[#This Row],[Коротка назва будівлі]])</f>
        <v/>
      </c>
      <c r="C101" s="125" t="str">
        <f>IF(Таблица1[[#This Row],[Категорія будівлі]]="","",Таблица1[[#This Row],[Категорія будівлі]])</f>
        <v/>
      </c>
      <c r="D101" s="124" t="str">
        <f>IF(Таблица1[[#This Row],[Джерело теплозабезпечення]]="","",Таблица1[[#This Row],[Джерело теплозабезпечення]])</f>
        <v/>
      </c>
      <c r="E101" s="21"/>
      <c r="F10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1" s="128" t="str">
        <f>IF(Таблица2021[[#This Row],[Джерело теплозабезпечення №2]]="","",Таблица2021[[#This Row],[Джерело теплозабезпечення №2]])</f>
        <v/>
      </c>
      <c r="I101" s="21"/>
      <c r="J10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1" s="128" t="str">
        <f>IF(Таблица2021[[#This Row],[Джерело теплозабезпечення №3]]="","",Таблица2021[[#This Row],[Джерело теплозабезпечення №3]])</f>
        <v/>
      </c>
      <c r="M101" s="21"/>
      <c r="N10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1" s="27"/>
      <c r="S10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1" s="72"/>
      <c r="U10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1" s="29"/>
      <c r="W10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2" spans="1:23">
      <c r="A102" s="124">
        <v>99</v>
      </c>
      <c r="B102" s="125" t="str">
        <f>IF(Таблица1[[#This Row],[Коротка назва будівлі]]="","",Таблица1[[#This Row],[Коротка назва будівлі]])</f>
        <v/>
      </c>
      <c r="C102" s="125" t="str">
        <f>IF(Таблица1[[#This Row],[Категорія будівлі]]="","",Таблица1[[#This Row],[Категорія будівлі]])</f>
        <v/>
      </c>
      <c r="D102" s="124" t="str">
        <f>IF(Таблица1[[#This Row],[Джерело теплозабезпечення]]="","",Таблица1[[#This Row],[Джерело теплозабезпечення]])</f>
        <v/>
      </c>
      <c r="E102" s="21"/>
      <c r="F10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2" s="128" t="str">
        <f>IF(Таблица2021[[#This Row],[Джерело теплозабезпечення №2]]="","",Таблица2021[[#This Row],[Джерело теплозабезпечення №2]])</f>
        <v/>
      </c>
      <c r="I102" s="21"/>
      <c r="J10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2" s="128" t="str">
        <f>IF(Таблица2021[[#This Row],[Джерело теплозабезпечення №3]]="","",Таблица2021[[#This Row],[Джерело теплозабезпечення №3]])</f>
        <v/>
      </c>
      <c r="M102" s="21"/>
      <c r="N10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2" s="27"/>
      <c r="S10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2" s="72"/>
      <c r="U10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2" s="29"/>
      <c r="W10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3" spans="1:23">
      <c r="A103" s="124">
        <v>100</v>
      </c>
      <c r="B103" s="125" t="str">
        <f>IF(Таблица1[[#This Row],[Коротка назва будівлі]]="","",Таблица1[[#This Row],[Коротка назва будівлі]])</f>
        <v/>
      </c>
      <c r="C103" s="125" t="str">
        <f>IF(Таблица1[[#This Row],[Категорія будівлі]]="","",Таблица1[[#This Row],[Категорія будівлі]])</f>
        <v/>
      </c>
      <c r="D103" s="124" t="str">
        <f>IF(Таблица1[[#This Row],[Джерело теплозабезпечення]]="","",Таблица1[[#This Row],[Джерело теплозабезпечення]])</f>
        <v/>
      </c>
      <c r="E103" s="21"/>
      <c r="F10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3" s="128" t="str">
        <f>IF(Таблица2021[[#This Row],[Джерело теплозабезпечення №2]]="","",Таблица2021[[#This Row],[Джерело теплозабезпечення №2]])</f>
        <v/>
      </c>
      <c r="I103" s="21"/>
      <c r="J10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3" s="128" t="str">
        <f>IF(Таблица2021[[#This Row],[Джерело теплозабезпечення №3]]="","",Таблица2021[[#This Row],[Джерело теплозабезпечення №3]])</f>
        <v/>
      </c>
      <c r="M103" s="21"/>
      <c r="N10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3" s="27"/>
      <c r="S10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3" s="72"/>
      <c r="U10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3" s="29"/>
      <c r="W10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4" spans="1:23">
      <c r="A104" s="124">
        <v>101</v>
      </c>
      <c r="B104" s="125" t="str">
        <f>IF(Таблица1[[#This Row],[Коротка назва будівлі]]="","",Таблица1[[#This Row],[Коротка назва будівлі]])</f>
        <v/>
      </c>
      <c r="C104" s="125" t="str">
        <f>IF(Таблица1[[#This Row],[Категорія будівлі]]="","",Таблица1[[#This Row],[Категорія будівлі]])</f>
        <v/>
      </c>
      <c r="D104" s="124" t="str">
        <f>IF(Таблица1[[#This Row],[Джерело теплозабезпечення]]="","",Таблица1[[#This Row],[Джерело теплозабезпечення]])</f>
        <v/>
      </c>
      <c r="E104" s="21"/>
      <c r="F10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4" s="128" t="str">
        <f>IF(Таблица2021[[#This Row],[Джерело теплозабезпечення №2]]="","",Таблица2021[[#This Row],[Джерело теплозабезпечення №2]])</f>
        <v/>
      </c>
      <c r="I104" s="21"/>
      <c r="J10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4" s="128" t="str">
        <f>IF(Таблица2021[[#This Row],[Джерело теплозабезпечення №3]]="","",Таблица2021[[#This Row],[Джерело теплозабезпечення №3]])</f>
        <v/>
      </c>
      <c r="M104" s="21"/>
      <c r="N10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4" s="27"/>
      <c r="S10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4" s="72"/>
      <c r="U10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4" s="29"/>
      <c r="W10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5" spans="1:23">
      <c r="A105" s="124">
        <v>102</v>
      </c>
      <c r="B105" s="125" t="str">
        <f>IF(Таблица1[[#This Row],[Коротка назва будівлі]]="","",Таблица1[[#This Row],[Коротка назва будівлі]])</f>
        <v/>
      </c>
      <c r="C105" s="125" t="str">
        <f>IF(Таблица1[[#This Row],[Категорія будівлі]]="","",Таблица1[[#This Row],[Категорія будівлі]])</f>
        <v/>
      </c>
      <c r="D105" s="124" t="str">
        <f>IF(Таблица1[[#This Row],[Джерело теплозабезпечення]]="","",Таблица1[[#This Row],[Джерело теплозабезпечення]])</f>
        <v/>
      </c>
      <c r="E105" s="21"/>
      <c r="F10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5" s="128" t="str">
        <f>IF(Таблица2021[[#This Row],[Джерело теплозабезпечення №2]]="","",Таблица2021[[#This Row],[Джерело теплозабезпечення №2]])</f>
        <v/>
      </c>
      <c r="I105" s="21"/>
      <c r="J10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5" s="128" t="str">
        <f>IF(Таблица2021[[#This Row],[Джерело теплозабезпечення №3]]="","",Таблица2021[[#This Row],[Джерело теплозабезпечення №3]])</f>
        <v/>
      </c>
      <c r="M105" s="21"/>
      <c r="N10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5" s="27"/>
      <c r="S10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5" s="72"/>
      <c r="U10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5" s="29"/>
      <c r="W10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6" spans="1:23">
      <c r="A106" s="124">
        <v>103</v>
      </c>
      <c r="B106" s="125" t="str">
        <f>IF(Таблица1[[#This Row],[Коротка назва будівлі]]="","",Таблица1[[#This Row],[Коротка назва будівлі]])</f>
        <v/>
      </c>
      <c r="C106" s="125" t="str">
        <f>IF(Таблица1[[#This Row],[Категорія будівлі]]="","",Таблица1[[#This Row],[Категорія будівлі]])</f>
        <v/>
      </c>
      <c r="D106" s="124" t="str">
        <f>IF(Таблица1[[#This Row],[Джерело теплозабезпечення]]="","",Таблица1[[#This Row],[Джерело теплозабезпечення]])</f>
        <v/>
      </c>
      <c r="E106" s="21"/>
      <c r="F10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6" s="128" t="str">
        <f>IF(Таблица2021[[#This Row],[Джерело теплозабезпечення №2]]="","",Таблица2021[[#This Row],[Джерело теплозабезпечення №2]])</f>
        <v/>
      </c>
      <c r="I106" s="21"/>
      <c r="J10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6" s="128" t="str">
        <f>IF(Таблица2021[[#This Row],[Джерело теплозабезпечення №3]]="","",Таблица2021[[#This Row],[Джерело теплозабезпечення №3]])</f>
        <v/>
      </c>
      <c r="M106" s="21"/>
      <c r="N10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6" s="27"/>
      <c r="S10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6" s="72"/>
      <c r="U10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6" s="29"/>
      <c r="W10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7" spans="1:23">
      <c r="A107" s="124">
        <v>104</v>
      </c>
      <c r="B107" s="125" t="str">
        <f>IF(Таблица1[[#This Row],[Коротка назва будівлі]]="","",Таблица1[[#This Row],[Коротка назва будівлі]])</f>
        <v/>
      </c>
      <c r="C107" s="125" t="str">
        <f>IF(Таблица1[[#This Row],[Категорія будівлі]]="","",Таблица1[[#This Row],[Категорія будівлі]])</f>
        <v/>
      </c>
      <c r="D107" s="124" t="str">
        <f>IF(Таблица1[[#This Row],[Джерело теплозабезпечення]]="","",Таблица1[[#This Row],[Джерело теплозабезпечення]])</f>
        <v/>
      </c>
      <c r="E107" s="21"/>
      <c r="F10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7" s="128" t="str">
        <f>IF(Таблица2021[[#This Row],[Джерело теплозабезпечення №2]]="","",Таблица2021[[#This Row],[Джерело теплозабезпечення №2]])</f>
        <v/>
      </c>
      <c r="I107" s="21"/>
      <c r="J10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7" s="128" t="str">
        <f>IF(Таблица2021[[#This Row],[Джерело теплозабезпечення №3]]="","",Таблица2021[[#This Row],[Джерело теплозабезпечення №3]])</f>
        <v/>
      </c>
      <c r="M107" s="21"/>
      <c r="N10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7" s="27"/>
      <c r="S10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7" s="72"/>
      <c r="U10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7" s="29"/>
      <c r="W10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8" spans="1:23">
      <c r="A108" s="124">
        <v>105</v>
      </c>
      <c r="B108" s="125" t="str">
        <f>IF(Таблица1[[#This Row],[Коротка назва будівлі]]="","",Таблица1[[#This Row],[Коротка назва будівлі]])</f>
        <v/>
      </c>
      <c r="C108" s="125" t="str">
        <f>IF(Таблица1[[#This Row],[Категорія будівлі]]="","",Таблица1[[#This Row],[Категорія будівлі]])</f>
        <v/>
      </c>
      <c r="D108" s="124" t="str">
        <f>IF(Таблица1[[#This Row],[Джерело теплозабезпечення]]="","",Таблица1[[#This Row],[Джерело теплозабезпечення]])</f>
        <v/>
      </c>
      <c r="E108" s="21"/>
      <c r="F10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8" s="128" t="str">
        <f>IF(Таблица2021[[#This Row],[Джерело теплозабезпечення №2]]="","",Таблица2021[[#This Row],[Джерело теплозабезпечення №2]])</f>
        <v/>
      </c>
      <c r="I108" s="21"/>
      <c r="J10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8" s="128" t="str">
        <f>IF(Таблица2021[[#This Row],[Джерело теплозабезпечення №3]]="","",Таблица2021[[#This Row],[Джерело теплозабезпечення №3]])</f>
        <v/>
      </c>
      <c r="M108" s="21"/>
      <c r="N10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8" s="27"/>
      <c r="S10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8" s="72"/>
      <c r="U10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8" s="29"/>
      <c r="W10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09" spans="1:23">
      <c r="A109" s="124">
        <v>106</v>
      </c>
      <c r="B109" s="125" t="str">
        <f>IF(Таблица1[[#This Row],[Коротка назва будівлі]]="","",Таблица1[[#This Row],[Коротка назва будівлі]])</f>
        <v/>
      </c>
      <c r="C109" s="125" t="str">
        <f>IF(Таблица1[[#This Row],[Категорія будівлі]]="","",Таблица1[[#This Row],[Категорія будівлі]])</f>
        <v/>
      </c>
      <c r="D109" s="124" t="str">
        <f>IF(Таблица1[[#This Row],[Джерело теплозабезпечення]]="","",Таблица1[[#This Row],[Джерело теплозабезпечення]])</f>
        <v/>
      </c>
      <c r="E109" s="21"/>
      <c r="F10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0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09" s="128" t="str">
        <f>IF(Таблица2021[[#This Row],[Джерело теплозабезпечення №2]]="","",Таблица2021[[#This Row],[Джерело теплозабезпечення №2]])</f>
        <v/>
      </c>
      <c r="I109" s="21"/>
      <c r="J10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0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09" s="128" t="str">
        <f>IF(Таблица2021[[#This Row],[Джерело теплозабезпечення №3]]="","",Таблица2021[[#This Row],[Джерело теплозабезпечення №3]])</f>
        <v/>
      </c>
      <c r="M109" s="21"/>
      <c r="N10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0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0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0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09" s="27"/>
      <c r="S10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09" s="72"/>
      <c r="U10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09" s="29"/>
      <c r="W10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0" spans="1:23">
      <c r="A110" s="124">
        <v>107</v>
      </c>
      <c r="B110" s="125" t="str">
        <f>IF(Таблица1[[#This Row],[Коротка назва будівлі]]="","",Таблица1[[#This Row],[Коротка назва будівлі]])</f>
        <v/>
      </c>
      <c r="C110" s="125" t="str">
        <f>IF(Таблица1[[#This Row],[Категорія будівлі]]="","",Таблица1[[#This Row],[Категорія будівлі]])</f>
        <v/>
      </c>
      <c r="D110" s="124" t="str">
        <f>IF(Таблица1[[#This Row],[Джерело теплозабезпечення]]="","",Таблица1[[#This Row],[Джерело теплозабезпечення]])</f>
        <v/>
      </c>
      <c r="E110" s="21"/>
      <c r="F11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0" s="128" t="str">
        <f>IF(Таблица2021[[#This Row],[Джерело теплозабезпечення №2]]="","",Таблица2021[[#This Row],[Джерело теплозабезпечення №2]])</f>
        <v/>
      </c>
      <c r="I110" s="21"/>
      <c r="J11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0" s="128" t="str">
        <f>IF(Таблица2021[[#This Row],[Джерело теплозабезпечення №3]]="","",Таблица2021[[#This Row],[Джерело теплозабезпечення №3]])</f>
        <v/>
      </c>
      <c r="M110" s="21"/>
      <c r="N11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0" s="27"/>
      <c r="S11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0" s="72"/>
      <c r="U11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0" s="29"/>
      <c r="W11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1" spans="1:23">
      <c r="A111" s="124">
        <v>108</v>
      </c>
      <c r="B111" s="125" t="str">
        <f>IF(Таблица1[[#This Row],[Коротка назва будівлі]]="","",Таблица1[[#This Row],[Коротка назва будівлі]])</f>
        <v/>
      </c>
      <c r="C111" s="125" t="str">
        <f>IF(Таблица1[[#This Row],[Категорія будівлі]]="","",Таблица1[[#This Row],[Категорія будівлі]])</f>
        <v/>
      </c>
      <c r="D111" s="124" t="str">
        <f>IF(Таблица1[[#This Row],[Джерело теплозабезпечення]]="","",Таблица1[[#This Row],[Джерело теплозабезпечення]])</f>
        <v/>
      </c>
      <c r="E111" s="21"/>
      <c r="F11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1" s="128" t="str">
        <f>IF(Таблица2021[[#This Row],[Джерело теплозабезпечення №2]]="","",Таблица2021[[#This Row],[Джерело теплозабезпечення №2]])</f>
        <v/>
      </c>
      <c r="I111" s="21"/>
      <c r="J11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1" s="128" t="str">
        <f>IF(Таблица2021[[#This Row],[Джерело теплозабезпечення №3]]="","",Таблица2021[[#This Row],[Джерело теплозабезпечення №3]])</f>
        <v/>
      </c>
      <c r="M111" s="21"/>
      <c r="N11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1" s="27"/>
      <c r="S11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1" s="72"/>
      <c r="U11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1" s="29"/>
      <c r="W11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2" spans="1:23">
      <c r="A112" s="124">
        <v>109</v>
      </c>
      <c r="B112" s="125" t="str">
        <f>IF(Таблица1[[#This Row],[Коротка назва будівлі]]="","",Таблица1[[#This Row],[Коротка назва будівлі]])</f>
        <v/>
      </c>
      <c r="C112" s="125" t="str">
        <f>IF(Таблица1[[#This Row],[Категорія будівлі]]="","",Таблица1[[#This Row],[Категорія будівлі]])</f>
        <v/>
      </c>
      <c r="D112" s="124" t="str">
        <f>IF(Таблица1[[#This Row],[Джерело теплозабезпечення]]="","",Таблица1[[#This Row],[Джерело теплозабезпечення]])</f>
        <v/>
      </c>
      <c r="E112" s="21"/>
      <c r="F11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2" s="128" t="str">
        <f>IF(Таблица2021[[#This Row],[Джерело теплозабезпечення №2]]="","",Таблица2021[[#This Row],[Джерело теплозабезпечення №2]])</f>
        <v/>
      </c>
      <c r="I112" s="21"/>
      <c r="J11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2" s="128" t="str">
        <f>IF(Таблица2021[[#This Row],[Джерело теплозабезпечення №3]]="","",Таблица2021[[#This Row],[Джерело теплозабезпечення №3]])</f>
        <v/>
      </c>
      <c r="M112" s="21"/>
      <c r="N11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2" s="27"/>
      <c r="S11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2" s="72"/>
      <c r="U11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2" s="29"/>
      <c r="W11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3" spans="1:23">
      <c r="A113" s="124">
        <v>110</v>
      </c>
      <c r="B113" s="125" t="str">
        <f>IF(Таблица1[[#This Row],[Коротка назва будівлі]]="","",Таблица1[[#This Row],[Коротка назва будівлі]])</f>
        <v/>
      </c>
      <c r="C113" s="125" t="str">
        <f>IF(Таблица1[[#This Row],[Категорія будівлі]]="","",Таблица1[[#This Row],[Категорія будівлі]])</f>
        <v/>
      </c>
      <c r="D113" s="124" t="str">
        <f>IF(Таблица1[[#This Row],[Джерело теплозабезпечення]]="","",Таблица1[[#This Row],[Джерело теплозабезпечення]])</f>
        <v/>
      </c>
      <c r="E113" s="21"/>
      <c r="F11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3" s="128" t="str">
        <f>IF(Таблица2021[[#This Row],[Джерело теплозабезпечення №2]]="","",Таблица2021[[#This Row],[Джерело теплозабезпечення №2]])</f>
        <v/>
      </c>
      <c r="I113" s="21"/>
      <c r="J11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3" s="128" t="str">
        <f>IF(Таблица2021[[#This Row],[Джерело теплозабезпечення №3]]="","",Таблица2021[[#This Row],[Джерело теплозабезпечення №3]])</f>
        <v/>
      </c>
      <c r="M113" s="21"/>
      <c r="N11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3" s="27"/>
      <c r="S11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3" s="72"/>
      <c r="U11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3" s="29"/>
      <c r="W11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4" spans="1:23">
      <c r="A114" s="124">
        <v>111</v>
      </c>
      <c r="B114" s="125" t="str">
        <f>IF(Таблица1[[#This Row],[Коротка назва будівлі]]="","",Таблица1[[#This Row],[Коротка назва будівлі]])</f>
        <v/>
      </c>
      <c r="C114" s="125" t="str">
        <f>IF(Таблица1[[#This Row],[Категорія будівлі]]="","",Таблица1[[#This Row],[Категорія будівлі]])</f>
        <v/>
      </c>
      <c r="D114" s="124" t="str">
        <f>IF(Таблица1[[#This Row],[Джерело теплозабезпечення]]="","",Таблица1[[#This Row],[Джерело теплозабезпечення]])</f>
        <v/>
      </c>
      <c r="E114" s="21"/>
      <c r="F11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4" s="128" t="str">
        <f>IF(Таблица2021[[#This Row],[Джерело теплозабезпечення №2]]="","",Таблица2021[[#This Row],[Джерело теплозабезпечення №2]])</f>
        <v/>
      </c>
      <c r="I114" s="21"/>
      <c r="J11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4" s="128" t="str">
        <f>IF(Таблица2021[[#This Row],[Джерело теплозабезпечення №3]]="","",Таблица2021[[#This Row],[Джерело теплозабезпечення №3]])</f>
        <v/>
      </c>
      <c r="M114" s="21"/>
      <c r="N11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4" s="27"/>
      <c r="S11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4" s="72"/>
      <c r="U11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4" s="29"/>
      <c r="W11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5" spans="1:23">
      <c r="A115" s="124">
        <v>112</v>
      </c>
      <c r="B115" s="125" t="str">
        <f>IF(Таблица1[[#This Row],[Коротка назва будівлі]]="","",Таблица1[[#This Row],[Коротка назва будівлі]])</f>
        <v/>
      </c>
      <c r="C115" s="125" t="str">
        <f>IF(Таблица1[[#This Row],[Категорія будівлі]]="","",Таблица1[[#This Row],[Категорія будівлі]])</f>
        <v/>
      </c>
      <c r="D115" s="124" t="str">
        <f>IF(Таблица1[[#This Row],[Джерело теплозабезпечення]]="","",Таблица1[[#This Row],[Джерело теплозабезпечення]])</f>
        <v/>
      </c>
      <c r="E115" s="21"/>
      <c r="F11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5" s="128" t="str">
        <f>IF(Таблица2021[[#This Row],[Джерело теплозабезпечення №2]]="","",Таблица2021[[#This Row],[Джерело теплозабезпечення №2]])</f>
        <v/>
      </c>
      <c r="I115" s="21"/>
      <c r="J11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5" s="128" t="str">
        <f>IF(Таблица2021[[#This Row],[Джерело теплозабезпечення №3]]="","",Таблица2021[[#This Row],[Джерело теплозабезпечення №3]])</f>
        <v/>
      </c>
      <c r="M115" s="21"/>
      <c r="N11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5" s="27"/>
      <c r="S11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5" s="72"/>
      <c r="U11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5" s="29"/>
      <c r="W11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6" spans="1:23">
      <c r="A116" s="124">
        <v>113</v>
      </c>
      <c r="B116" s="125" t="str">
        <f>IF(Таблица1[[#This Row],[Коротка назва будівлі]]="","",Таблица1[[#This Row],[Коротка назва будівлі]])</f>
        <v/>
      </c>
      <c r="C116" s="125" t="str">
        <f>IF(Таблица1[[#This Row],[Категорія будівлі]]="","",Таблица1[[#This Row],[Категорія будівлі]])</f>
        <v/>
      </c>
      <c r="D116" s="124" t="str">
        <f>IF(Таблица1[[#This Row],[Джерело теплозабезпечення]]="","",Таблица1[[#This Row],[Джерело теплозабезпечення]])</f>
        <v/>
      </c>
      <c r="E116" s="21"/>
      <c r="F11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6" s="128" t="str">
        <f>IF(Таблица2021[[#This Row],[Джерело теплозабезпечення №2]]="","",Таблица2021[[#This Row],[Джерело теплозабезпечення №2]])</f>
        <v/>
      </c>
      <c r="I116" s="21"/>
      <c r="J11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6" s="128" t="str">
        <f>IF(Таблица2021[[#This Row],[Джерело теплозабезпечення №3]]="","",Таблица2021[[#This Row],[Джерело теплозабезпечення №3]])</f>
        <v/>
      </c>
      <c r="M116" s="21"/>
      <c r="N11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6" s="27"/>
      <c r="S11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6" s="72"/>
      <c r="U11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6" s="29"/>
      <c r="W11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7" spans="1:23">
      <c r="A117" s="124">
        <v>114</v>
      </c>
      <c r="B117" s="125" t="str">
        <f>IF(Таблица1[[#This Row],[Коротка назва будівлі]]="","",Таблица1[[#This Row],[Коротка назва будівлі]])</f>
        <v/>
      </c>
      <c r="C117" s="125" t="str">
        <f>IF(Таблица1[[#This Row],[Категорія будівлі]]="","",Таблица1[[#This Row],[Категорія будівлі]])</f>
        <v/>
      </c>
      <c r="D117" s="124" t="str">
        <f>IF(Таблица1[[#This Row],[Джерело теплозабезпечення]]="","",Таблица1[[#This Row],[Джерело теплозабезпечення]])</f>
        <v/>
      </c>
      <c r="E117" s="21"/>
      <c r="F11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7" s="128" t="str">
        <f>IF(Таблица2021[[#This Row],[Джерело теплозабезпечення №2]]="","",Таблица2021[[#This Row],[Джерело теплозабезпечення №2]])</f>
        <v/>
      </c>
      <c r="I117" s="21"/>
      <c r="J11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7" s="128" t="str">
        <f>IF(Таблица2021[[#This Row],[Джерело теплозабезпечення №3]]="","",Таблица2021[[#This Row],[Джерело теплозабезпечення №3]])</f>
        <v/>
      </c>
      <c r="M117" s="21"/>
      <c r="N11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7" s="27"/>
      <c r="S11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7" s="72"/>
      <c r="U11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7" s="29"/>
      <c r="W11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8" spans="1:23">
      <c r="A118" s="124">
        <v>115</v>
      </c>
      <c r="B118" s="125" t="str">
        <f>IF(Таблица1[[#This Row],[Коротка назва будівлі]]="","",Таблица1[[#This Row],[Коротка назва будівлі]])</f>
        <v/>
      </c>
      <c r="C118" s="125" t="str">
        <f>IF(Таблица1[[#This Row],[Категорія будівлі]]="","",Таблица1[[#This Row],[Категорія будівлі]])</f>
        <v/>
      </c>
      <c r="D118" s="124" t="str">
        <f>IF(Таблица1[[#This Row],[Джерело теплозабезпечення]]="","",Таблица1[[#This Row],[Джерело теплозабезпечення]])</f>
        <v/>
      </c>
      <c r="E118" s="21"/>
      <c r="F11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8" s="128" t="str">
        <f>IF(Таблица2021[[#This Row],[Джерело теплозабезпечення №2]]="","",Таблица2021[[#This Row],[Джерело теплозабезпечення №2]])</f>
        <v/>
      </c>
      <c r="I118" s="21"/>
      <c r="J11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8" s="128" t="str">
        <f>IF(Таблица2021[[#This Row],[Джерело теплозабезпечення №3]]="","",Таблица2021[[#This Row],[Джерело теплозабезпечення №3]])</f>
        <v/>
      </c>
      <c r="M118" s="21"/>
      <c r="N11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8" s="27"/>
      <c r="S11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8" s="72"/>
      <c r="U11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8" s="29"/>
      <c r="W11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19" spans="1:23">
      <c r="A119" s="124">
        <v>116</v>
      </c>
      <c r="B119" s="125" t="str">
        <f>IF(Таблица1[[#This Row],[Коротка назва будівлі]]="","",Таблица1[[#This Row],[Коротка назва будівлі]])</f>
        <v/>
      </c>
      <c r="C119" s="125" t="str">
        <f>IF(Таблица1[[#This Row],[Категорія будівлі]]="","",Таблица1[[#This Row],[Категорія будівлі]])</f>
        <v/>
      </c>
      <c r="D119" s="124" t="str">
        <f>IF(Таблица1[[#This Row],[Джерело теплозабезпечення]]="","",Таблица1[[#This Row],[Джерело теплозабезпечення]])</f>
        <v/>
      </c>
      <c r="E119" s="21"/>
      <c r="F11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1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19" s="128" t="str">
        <f>IF(Таблица2021[[#This Row],[Джерело теплозабезпечення №2]]="","",Таблица2021[[#This Row],[Джерело теплозабезпечення №2]])</f>
        <v/>
      </c>
      <c r="I119" s="21"/>
      <c r="J11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1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19" s="128" t="str">
        <f>IF(Таблица2021[[#This Row],[Джерело теплозабезпечення №3]]="","",Таблица2021[[#This Row],[Джерело теплозабезпечення №3]])</f>
        <v/>
      </c>
      <c r="M119" s="21"/>
      <c r="N11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1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1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1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19" s="27"/>
      <c r="S11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19" s="72"/>
      <c r="U11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19" s="29"/>
      <c r="W11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0" spans="1:23">
      <c r="A120" s="124">
        <v>117</v>
      </c>
      <c r="B120" s="125" t="str">
        <f>IF(Таблица1[[#This Row],[Коротка назва будівлі]]="","",Таблица1[[#This Row],[Коротка назва будівлі]])</f>
        <v/>
      </c>
      <c r="C120" s="125" t="str">
        <f>IF(Таблица1[[#This Row],[Категорія будівлі]]="","",Таблица1[[#This Row],[Категорія будівлі]])</f>
        <v/>
      </c>
      <c r="D120" s="124" t="str">
        <f>IF(Таблица1[[#This Row],[Джерело теплозабезпечення]]="","",Таблица1[[#This Row],[Джерело теплозабезпечення]])</f>
        <v/>
      </c>
      <c r="E120" s="21"/>
      <c r="F12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0" s="128" t="str">
        <f>IF(Таблица2021[[#This Row],[Джерело теплозабезпечення №2]]="","",Таблица2021[[#This Row],[Джерело теплозабезпечення №2]])</f>
        <v/>
      </c>
      <c r="I120" s="21"/>
      <c r="J12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0" s="128" t="str">
        <f>IF(Таблица2021[[#This Row],[Джерело теплозабезпечення №3]]="","",Таблица2021[[#This Row],[Джерело теплозабезпечення №3]])</f>
        <v/>
      </c>
      <c r="M120" s="21"/>
      <c r="N12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0" s="27"/>
      <c r="S12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0" s="72"/>
      <c r="U12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0" s="29"/>
      <c r="W12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1" spans="1:23">
      <c r="A121" s="124">
        <v>118</v>
      </c>
      <c r="B121" s="125" t="str">
        <f>IF(Таблица1[[#This Row],[Коротка назва будівлі]]="","",Таблица1[[#This Row],[Коротка назва будівлі]])</f>
        <v/>
      </c>
      <c r="C121" s="125" t="str">
        <f>IF(Таблица1[[#This Row],[Категорія будівлі]]="","",Таблица1[[#This Row],[Категорія будівлі]])</f>
        <v/>
      </c>
      <c r="D121" s="124" t="str">
        <f>IF(Таблица1[[#This Row],[Джерело теплозабезпечення]]="","",Таблица1[[#This Row],[Джерело теплозабезпечення]])</f>
        <v/>
      </c>
      <c r="E121" s="21"/>
      <c r="F12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1" s="128" t="str">
        <f>IF(Таблица2021[[#This Row],[Джерело теплозабезпечення №2]]="","",Таблица2021[[#This Row],[Джерело теплозабезпечення №2]])</f>
        <v/>
      </c>
      <c r="I121" s="21"/>
      <c r="J12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1" s="128" t="str">
        <f>IF(Таблица2021[[#This Row],[Джерело теплозабезпечення №3]]="","",Таблица2021[[#This Row],[Джерело теплозабезпечення №3]])</f>
        <v/>
      </c>
      <c r="M121" s="21"/>
      <c r="N12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1" s="27"/>
      <c r="S12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1" s="72"/>
      <c r="U12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1" s="29"/>
      <c r="W12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2" spans="1:23">
      <c r="A122" s="124">
        <v>119</v>
      </c>
      <c r="B122" s="125" t="str">
        <f>IF(Таблица1[[#This Row],[Коротка назва будівлі]]="","",Таблица1[[#This Row],[Коротка назва будівлі]])</f>
        <v/>
      </c>
      <c r="C122" s="125" t="str">
        <f>IF(Таблица1[[#This Row],[Категорія будівлі]]="","",Таблица1[[#This Row],[Категорія будівлі]])</f>
        <v/>
      </c>
      <c r="D122" s="124" t="str">
        <f>IF(Таблица1[[#This Row],[Джерело теплозабезпечення]]="","",Таблица1[[#This Row],[Джерело теплозабезпечення]])</f>
        <v/>
      </c>
      <c r="E122" s="21"/>
      <c r="F12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2" s="128" t="str">
        <f>IF(Таблица2021[[#This Row],[Джерело теплозабезпечення №2]]="","",Таблица2021[[#This Row],[Джерело теплозабезпечення №2]])</f>
        <v/>
      </c>
      <c r="I122" s="21"/>
      <c r="J12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2" s="128" t="str">
        <f>IF(Таблица2021[[#This Row],[Джерело теплозабезпечення №3]]="","",Таблица2021[[#This Row],[Джерело теплозабезпечення №3]])</f>
        <v/>
      </c>
      <c r="M122" s="21"/>
      <c r="N12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2" s="27"/>
      <c r="S12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2" s="72"/>
      <c r="U12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2" s="29"/>
      <c r="W12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3" spans="1:23">
      <c r="A123" s="124">
        <v>120</v>
      </c>
      <c r="B123" s="125" t="str">
        <f>IF(Таблица1[[#This Row],[Коротка назва будівлі]]="","",Таблица1[[#This Row],[Коротка назва будівлі]])</f>
        <v/>
      </c>
      <c r="C123" s="125" t="str">
        <f>IF(Таблица1[[#This Row],[Категорія будівлі]]="","",Таблица1[[#This Row],[Категорія будівлі]])</f>
        <v/>
      </c>
      <c r="D123" s="124" t="str">
        <f>IF(Таблица1[[#This Row],[Джерело теплозабезпечення]]="","",Таблица1[[#This Row],[Джерело теплозабезпечення]])</f>
        <v/>
      </c>
      <c r="E123" s="21"/>
      <c r="F12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3" s="128" t="str">
        <f>IF(Таблица2021[[#This Row],[Джерело теплозабезпечення №2]]="","",Таблица2021[[#This Row],[Джерело теплозабезпечення №2]])</f>
        <v/>
      </c>
      <c r="I123" s="21"/>
      <c r="J12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3" s="128" t="str">
        <f>IF(Таблица2021[[#This Row],[Джерело теплозабезпечення №3]]="","",Таблица2021[[#This Row],[Джерело теплозабезпечення №3]])</f>
        <v/>
      </c>
      <c r="M123" s="21"/>
      <c r="N12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3" s="27"/>
      <c r="S12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3" s="72"/>
      <c r="U12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3" s="29"/>
      <c r="W12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4" spans="1:23">
      <c r="A124" s="124">
        <v>121</v>
      </c>
      <c r="B124" s="125" t="str">
        <f>IF(Таблица1[[#This Row],[Коротка назва будівлі]]="","",Таблица1[[#This Row],[Коротка назва будівлі]])</f>
        <v/>
      </c>
      <c r="C124" s="125" t="str">
        <f>IF(Таблица1[[#This Row],[Категорія будівлі]]="","",Таблица1[[#This Row],[Категорія будівлі]])</f>
        <v/>
      </c>
      <c r="D124" s="124" t="str">
        <f>IF(Таблица1[[#This Row],[Джерело теплозабезпечення]]="","",Таблица1[[#This Row],[Джерело теплозабезпечення]])</f>
        <v/>
      </c>
      <c r="E124" s="21"/>
      <c r="F12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4" s="128" t="str">
        <f>IF(Таблица2021[[#This Row],[Джерело теплозабезпечення №2]]="","",Таблица2021[[#This Row],[Джерело теплозабезпечення №2]])</f>
        <v/>
      </c>
      <c r="I124" s="21"/>
      <c r="J12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4" s="128" t="str">
        <f>IF(Таблица2021[[#This Row],[Джерело теплозабезпечення №3]]="","",Таблица2021[[#This Row],[Джерело теплозабезпечення №3]])</f>
        <v/>
      </c>
      <c r="M124" s="21"/>
      <c r="N12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4" s="27"/>
      <c r="S12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4" s="72"/>
      <c r="U12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4" s="29"/>
      <c r="W12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5" spans="1:23">
      <c r="A125" s="124">
        <v>122</v>
      </c>
      <c r="B125" s="125" t="str">
        <f>IF(Таблица1[[#This Row],[Коротка назва будівлі]]="","",Таблица1[[#This Row],[Коротка назва будівлі]])</f>
        <v/>
      </c>
      <c r="C125" s="125" t="str">
        <f>IF(Таблица1[[#This Row],[Категорія будівлі]]="","",Таблица1[[#This Row],[Категорія будівлі]])</f>
        <v/>
      </c>
      <c r="D125" s="124" t="str">
        <f>IF(Таблица1[[#This Row],[Джерело теплозабезпечення]]="","",Таблица1[[#This Row],[Джерело теплозабезпечення]])</f>
        <v/>
      </c>
      <c r="E125" s="21"/>
      <c r="F12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5" s="128" t="str">
        <f>IF(Таблица2021[[#This Row],[Джерело теплозабезпечення №2]]="","",Таблица2021[[#This Row],[Джерело теплозабезпечення №2]])</f>
        <v/>
      </c>
      <c r="I125" s="21"/>
      <c r="J12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5" s="128" t="str">
        <f>IF(Таблица2021[[#This Row],[Джерело теплозабезпечення №3]]="","",Таблица2021[[#This Row],[Джерело теплозабезпечення №3]])</f>
        <v/>
      </c>
      <c r="M125" s="21"/>
      <c r="N12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5" s="27"/>
      <c r="S12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5" s="72"/>
      <c r="U12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5" s="29"/>
      <c r="W12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6" spans="1:23">
      <c r="A126" s="124">
        <v>123</v>
      </c>
      <c r="B126" s="125" t="str">
        <f>IF(Таблица1[[#This Row],[Коротка назва будівлі]]="","",Таблица1[[#This Row],[Коротка назва будівлі]])</f>
        <v/>
      </c>
      <c r="C126" s="125" t="str">
        <f>IF(Таблица1[[#This Row],[Категорія будівлі]]="","",Таблица1[[#This Row],[Категорія будівлі]])</f>
        <v/>
      </c>
      <c r="D126" s="124" t="str">
        <f>IF(Таблица1[[#This Row],[Джерело теплозабезпечення]]="","",Таблица1[[#This Row],[Джерело теплозабезпечення]])</f>
        <v/>
      </c>
      <c r="E126" s="21"/>
      <c r="F12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6" s="128" t="str">
        <f>IF(Таблица2021[[#This Row],[Джерело теплозабезпечення №2]]="","",Таблица2021[[#This Row],[Джерело теплозабезпечення №2]])</f>
        <v/>
      </c>
      <c r="I126" s="21"/>
      <c r="J12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6" s="128" t="str">
        <f>IF(Таблица2021[[#This Row],[Джерело теплозабезпечення №3]]="","",Таблица2021[[#This Row],[Джерело теплозабезпечення №3]])</f>
        <v/>
      </c>
      <c r="M126" s="21"/>
      <c r="N12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6" s="27"/>
      <c r="S12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6" s="72"/>
      <c r="U12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6" s="29"/>
      <c r="W12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7" spans="1:23">
      <c r="A127" s="124">
        <v>124</v>
      </c>
      <c r="B127" s="125" t="str">
        <f>IF(Таблица1[[#This Row],[Коротка назва будівлі]]="","",Таблица1[[#This Row],[Коротка назва будівлі]])</f>
        <v/>
      </c>
      <c r="C127" s="125" t="str">
        <f>IF(Таблица1[[#This Row],[Категорія будівлі]]="","",Таблица1[[#This Row],[Категорія будівлі]])</f>
        <v/>
      </c>
      <c r="D127" s="124" t="str">
        <f>IF(Таблица1[[#This Row],[Джерело теплозабезпечення]]="","",Таблица1[[#This Row],[Джерело теплозабезпечення]])</f>
        <v/>
      </c>
      <c r="E127" s="21"/>
      <c r="F12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7" s="128" t="str">
        <f>IF(Таблица2021[[#This Row],[Джерело теплозабезпечення №2]]="","",Таблица2021[[#This Row],[Джерело теплозабезпечення №2]])</f>
        <v/>
      </c>
      <c r="I127" s="21"/>
      <c r="J12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7" s="128" t="str">
        <f>IF(Таблица2021[[#This Row],[Джерело теплозабезпечення №3]]="","",Таблица2021[[#This Row],[Джерело теплозабезпечення №3]])</f>
        <v/>
      </c>
      <c r="M127" s="21"/>
      <c r="N12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7" s="27"/>
      <c r="S12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7" s="72"/>
      <c r="U12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7" s="29"/>
      <c r="W12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8" spans="1:23">
      <c r="A128" s="124">
        <v>125</v>
      </c>
      <c r="B128" s="125" t="str">
        <f>IF(Таблица1[[#This Row],[Коротка назва будівлі]]="","",Таблица1[[#This Row],[Коротка назва будівлі]])</f>
        <v/>
      </c>
      <c r="C128" s="125" t="str">
        <f>IF(Таблица1[[#This Row],[Категорія будівлі]]="","",Таблица1[[#This Row],[Категорія будівлі]])</f>
        <v/>
      </c>
      <c r="D128" s="124" t="str">
        <f>IF(Таблица1[[#This Row],[Джерело теплозабезпечення]]="","",Таблица1[[#This Row],[Джерело теплозабезпечення]])</f>
        <v/>
      </c>
      <c r="E128" s="21"/>
      <c r="F12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8" s="128" t="str">
        <f>IF(Таблица2021[[#This Row],[Джерело теплозабезпечення №2]]="","",Таблица2021[[#This Row],[Джерело теплозабезпечення №2]])</f>
        <v/>
      </c>
      <c r="I128" s="21"/>
      <c r="J12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8" s="128" t="str">
        <f>IF(Таблица2021[[#This Row],[Джерело теплозабезпечення №3]]="","",Таблица2021[[#This Row],[Джерело теплозабезпечення №3]])</f>
        <v/>
      </c>
      <c r="M128" s="21"/>
      <c r="N12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8" s="27"/>
      <c r="S12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8" s="72"/>
      <c r="U12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8" s="29"/>
      <c r="W12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29" spans="1:23">
      <c r="A129" s="124">
        <v>126</v>
      </c>
      <c r="B129" s="125" t="str">
        <f>IF(Таблица1[[#This Row],[Коротка назва будівлі]]="","",Таблица1[[#This Row],[Коротка назва будівлі]])</f>
        <v/>
      </c>
      <c r="C129" s="125" t="str">
        <f>IF(Таблица1[[#This Row],[Категорія будівлі]]="","",Таблица1[[#This Row],[Категорія будівлі]])</f>
        <v/>
      </c>
      <c r="D129" s="124" t="str">
        <f>IF(Таблица1[[#This Row],[Джерело теплозабезпечення]]="","",Таблица1[[#This Row],[Джерело теплозабезпечення]])</f>
        <v/>
      </c>
      <c r="E129" s="21"/>
      <c r="F12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2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29" s="128" t="str">
        <f>IF(Таблица2021[[#This Row],[Джерело теплозабезпечення №2]]="","",Таблица2021[[#This Row],[Джерело теплозабезпечення №2]])</f>
        <v/>
      </c>
      <c r="I129" s="21"/>
      <c r="J12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2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29" s="128" t="str">
        <f>IF(Таблица2021[[#This Row],[Джерело теплозабезпечення №3]]="","",Таблица2021[[#This Row],[Джерело теплозабезпечення №3]])</f>
        <v/>
      </c>
      <c r="M129" s="21"/>
      <c r="N12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2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2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2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29" s="27"/>
      <c r="S12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29" s="72"/>
      <c r="U12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29" s="29"/>
      <c r="W12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0" spans="1:23">
      <c r="A130" s="124">
        <v>127</v>
      </c>
      <c r="B130" s="125" t="str">
        <f>IF(Таблица1[[#This Row],[Коротка назва будівлі]]="","",Таблица1[[#This Row],[Коротка назва будівлі]])</f>
        <v/>
      </c>
      <c r="C130" s="125" t="str">
        <f>IF(Таблица1[[#This Row],[Категорія будівлі]]="","",Таблица1[[#This Row],[Категорія будівлі]])</f>
        <v/>
      </c>
      <c r="D130" s="124" t="str">
        <f>IF(Таблица1[[#This Row],[Джерело теплозабезпечення]]="","",Таблица1[[#This Row],[Джерело теплозабезпечення]])</f>
        <v/>
      </c>
      <c r="E130" s="21"/>
      <c r="F13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0" s="128" t="str">
        <f>IF(Таблица2021[[#This Row],[Джерело теплозабезпечення №2]]="","",Таблица2021[[#This Row],[Джерело теплозабезпечення №2]])</f>
        <v/>
      </c>
      <c r="I130" s="21"/>
      <c r="J13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0" s="128" t="str">
        <f>IF(Таблица2021[[#This Row],[Джерело теплозабезпечення №3]]="","",Таблица2021[[#This Row],[Джерело теплозабезпечення №3]])</f>
        <v/>
      </c>
      <c r="M130" s="21"/>
      <c r="N13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0" s="27"/>
      <c r="S13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0" s="72"/>
      <c r="U13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0" s="29"/>
      <c r="W13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1" spans="1:23">
      <c r="A131" s="124">
        <v>128</v>
      </c>
      <c r="B131" s="125" t="str">
        <f>IF(Таблица1[[#This Row],[Коротка назва будівлі]]="","",Таблица1[[#This Row],[Коротка назва будівлі]])</f>
        <v/>
      </c>
      <c r="C131" s="125" t="str">
        <f>IF(Таблица1[[#This Row],[Категорія будівлі]]="","",Таблица1[[#This Row],[Категорія будівлі]])</f>
        <v/>
      </c>
      <c r="D131" s="124" t="str">
        <f>IF(Таблица1[[#This Row],[Джерело теплозабезпечення]]="","",Таблица1[[#This Row],[Джерело теплозабезпечення]])</f>
        <v/>
      </c>
      <c r="E131" s="21"/>
      <c r="F13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1" s="128" t="str">
        <f>IF(Таблица2021[[#This Row],[Джерело теплозабезпечення №2]]="","",Таблица2021[[#This Row],[Джерело теплозабезпечення №2]])</f>
        <v/>
      </c>
      <c r="I131" s="21"/>
      <c r="J13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1" s="128" t="str">
        <f>IF(Таблица2021[[#This Row],[Джерело теплозабезпечення №3]]="","",Таблица2021[[#This Row],[Джерело теплозабезпечення №3]])</f>
        <v/>
      </c>
      <c r="M131" s="21"/>
      <c r="N13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1" s="27"/>
      <c r="S13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1" s="72"/>
      <c r="U13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1" s="29"/>
      <c r="W13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2" spans="1:23">
      <c r="A132" s="124">
        <v>129</v>
      </c>
      <c r="B132" s="125" t="str">
        <f>IF(Таблица1[[#This Row],[Коротка назва будівлі]]="","",Таблица1[[#This Row],[Коротка назва будівлі]])</f>
        <v/>
      </c>
      <c r="C132" s="125" t="str">
        <f>IF(Таблица1[[#This Row],[Категорія будівлі]]="","",Таблица1[[#This Row],[Категорія будівлі]])</f>
        <v/>
      </c>
      <c r="D132" s="124" t="str">
        <f>IF(Таблица1[[#This Row],[Джерело теплозабезпечення]]="","",Таблица1[[#This Row],[Джерело теплозабезпечення]])</f>
        <v/>
      </c>
      <c r="E132" s="21"/>
      <c r="F13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2" s="128" t="str">
        <f>IF(Таблица2021[[#This Row],[Джерело теплозабезпечення №2]]="","",Таблица2021[[#This Row],[Джерело теплозабезпечення №2]])</f>
        <v/>
      </c>
      <c r="I132" s="21"/>
      <c r="J13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2" s="128" t="str">
        <f>IF(Таблица2021[[#This Row],[Джерело теплозабезпечення №3]]="","",Таблица2021[[#This Row],[Джерело теплозабезпечення №3]])</f>
        <v/>
      </c>
      <c r="M132" s="21"/>
      <c r="N13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2" s="27"/>
      <c r="S13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2" s="72"/>
      <c r="U13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2" s="29"/>
      <c r="W13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3" spans="1:23">
      <c r="A133" s="124">
        <v>130</v>
      </c>
      <c r="B133" s="125" t="str">
        <f>IF(Таблица1[[#This Row],[Коротка назва будівлі]]="","",Таблица1[[#This Row],[Коротка назва будівлі]])</f>
        <v/>
      </c>
      <c r="C133" s="125" t="str">
        <f>IF(Таблица1[[#This Row],[Категорія будівлі]]="","",Таблица1[[#This Row],[Категорія будівлі]])</f>
        <v/>
      </c>
      <c r="D133" s="124" t="str">
        <f>IF(Таблица1[[#This Row],[Джерело теплозабезпечення]]="","",Таблица1[[#This Row],[Джерело теплозабезпечення]])</f>
        <v/>
      </c>
      <c r="E133" s="21"/>
      <c r="F13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3" s="128" t="str">
        <f>IF(Таблица2021[[#This Row],[Джерело теплозабезпечення №2]]="","",Таблица2021[[#This Row],[Джерело теплозабезпечення №2]])</f>
        <v/>
      </c>
      <c r="I133" s="21"/>
      <c r="J13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3" s="128" t="str">
        <f>IF(Таблица2021[[#This Row],[Джерело теплозабезпечення №3]]="","",Таблица2021[[#This Row],[Джерело теплозабезпечення №3]])</f>
        <v/>
      </c>
      <c r="M133" s="21"/>
      <c r="N13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3" s="27"/>
      <c r="S13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3" s="72"/>
      <c r="U13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3" s="29"/>
      <c r="W13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4" spans="1:23">
      <c r="A134" s="124">
        <v>131</v>
      </c>
      <c r="B134" s="125" t="str">
        <f>IF(Таблица1[[#This Row],[Коротка назва будівлі]]="","",Таблица1[[#This Row],[Коротка назва будівлі]])</f>
        <v/>
      </c>
      <c r="C134" s="125" t="str">
        <f>IF(Таблица1[[#This Row],[Категорія будівлі]]="","",Таблица1[[#This Row],[Категорія будівлі]])</f>
        <v/>
      </c>
      <c r="D134" s="124" t="str">
        <f>IF(Таблица1[[#This Row],[Джерело теплозабезпечення]]="","",Таблица1[[#This Row],[Джерело теплозабезпечення]])</f>
        <v/>
      </c>
      <c r="E134" s="21"/>
      <c r="F13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4" s="128" t="str">
        <f>IF(Таблица2021[[#This Row],[Джерело теплозабезпечення №2]]="","",Таблица2021[[#This Row],[Джерело теплозабезпечення №2]])</f>
        <v/>
      </c>
      <c r="I134" s="21"/>
      <c r="J13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4" s="128" t="str">
        <f>IF(Таблица2021[[#This Row],[Джерело теплозабезпечення №3]]="","",Таблица2021[[#This Row],[Джерело теплозабезпечення №3]])</f>
        <v/>
      </c>
      <c r="M134" s="21"/>
      <c r="N13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4" s="27"/>
      <c r="S13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4" s="72"/>
      <c r="U13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4" s="29"/>
      <c r="W13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5" spans="1:23">
      <c r="A135" s="124">
        <v>132</v>
      </c>
      <c r="B135" s="125" t="str">
        <f>IF(Таблица1[[#This Row],[Коротка назва будівлі]]="","",Таблица1[[#This Row],[Коротка назва будівлі]])</f>
        <v/>
      </c>
      <c r="C135" s="125" t="str">
        <f>IF(Таблица1[[#This Row],[Категорія будівлі]]="","",Таблица1[[#This Row],[Категорія будівлі]])</f>
        <v/>
      </c>
      <c r="D135" s="124" t="str">
        <f>IF(Таблица1[[#This Row],[Джерело теплозабезпечення]]="","",Таблица1[[#This Row],[Джерело теплозабезпечення]])</f>
        <v/>
      </c>
      <c r="E135" s="21"/>
      <c r="F13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5" s="128" t="str">
        <f>IF(Таблица2021[[#This Row],[Джерело теплозабезпечення №2]]="","",Таблица2021[[#This Row],[Джерело теплозабезпечення №2]])</f>
        <v/>
      </c>
      <c r="I135" s="21"/>
      <c r="J13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5" s="128" t="str">
        <f>IF(Таблица2021[[#This Row],[Джерело теплозабезпечення №3]]="","",Таблица2021[[#This Row],[Джерело теплозабезпечення №3]])</f>
        <v/>
      </c>
      <c r="M135" s="21"/>
      <c r="N13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5" s="27"/>
      <c r="S13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5" s="72"/>
      <c r="U13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5" s="29"/>
      <c r="W13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6" spans="1:23">
      <c r="A136" s="124">
        <v>133</v>
      </c>
      <c r="B136" s="125" t="str">
        <f>IF(Таблица1[[#This Row],[Коротка назва будівлі]]="","",Таблица1[[#This Row],[Коротка назва будівлі]])</f>
        <v/>
      </c>
      <c r="C136" s="125" t="str">
        <f>IF(Таблица1[[#This Row],[Категорія будівлі]]="","",Таблица1[[#This Row],[Категорія будівлі]])</f>
        <v/>
      </c>
      <c r="D136" s="124" t="str">
        <f>IF(Таблица1[[#This Row],[Джерело теплозабезпечення]]="","",Таблица1[[#This Row],[Джерело теплозабезпечення]])</f>
        <v/>
      </c>
      <c r="E136" s="21"/>
      <c r="F13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6" s="128" t="str">
        <f>IF(Таблица2021[[#This Row],[Джерело теплозабезпечення №2]]="","",Таблица2021[[#This Row],[Джерело теплозабезпечення №2]])</f>
        <v/>
      </c>
      <c r="I136" s="21"/>
      <c r="J13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6" s="128" t="str">
        <f>IF(Таблица2021[[#This Row],[Джерело теплозабезпечення №3]]="","",Таблица2021[[#This Row],[Джерело теплозабезпечення №3]])</f>
        <v/>
      </c>
      <c r="M136" s="21"/>
      <c r="N13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6" s="27"/>
      <c r="S13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6" s="72"/>
      <c r="U13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6" s="29"/>
      <c r="W13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7" spans="1:23">
      <c r="A137" s="124">
        <v>134</v>
      </c>
      <c r="B137" s="125" t="str">
        <f>IF(Таблица1[[#This Row],[Коротка назва будівлі]]="","",Таблица1[[#This Row],[Коротка назва будівлі]])</f>
        <v/>
      </c>
      <c r="C137" s="125" t="str">
        <f>IF(Таблица1[[#This Row],[Категорія будівлі]]="","",Таблица1[[#This Row],[Категорія будівлі]])</f>
        <v/>
      </c>
      <c r="D137" s="124" t="str">
        <f>IF(Таблица1[[#This Row],[Джерело теплозабезпечення]]="","",Таблица1[[#This Row],[Джерело теплозабезпечення]])</f>
        <v/>
      </c>
      <c r="E137" s="21"/>
      <c r="F13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7" s="128" t="str">
        <f>IF(Таблица2021[[#This Row],[Джерело теплозабезпечення №2]]="","",Таблица2021[[#This Row],[Джерело теплозабезпечення №2]])</f>
        <v/>
      </c>
      <c r="I137" s="21"/>
      <c r="J13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7" s="128" t="str">
        <f>IF(Таблица2021[[#This Row],[Джерело теплозабезпечення №3]]="","",Таблица2021[[#This Row],[Джерело теплозабезпечення №3]])</f>
        <v/>
      </c>
      <c r="M137" s="21"/>
      <c r="N13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7" s="27"/>
      <c r="S13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7" s="72"/>
      <c r="U13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7" s="29"/>
      <c r="W13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8" spans="1:23">
      <c r="A138" s="124">
        <v>135</v>
      </c>
      <c r="B138" s="125" t="str">
        <f>IF(Таблица1[[#This Row],[Коротка назва будівлі]]="","",Таблица1[[#This Row],[Коротка назва будівлі]])</f>
        <v/>
      </c>
      <c r="C138" s="125" t="str">
        <f>IF(Таблица1[[#This Row],[Категорія будівлі]]="","",Таблица1[[#This Row],[Категорія будівлі]])</f>
        <v/>
      </c>
      <c r="D138" s="124" t="str">
        <f>IF(Таблица1[[#This Row],[Джерело теплозабезпечення]]="","",Таблица1[[#This Row],[Джерело теплозабезпечення]])</f>
        <v/>
      </c>
      <c r="E138" s="21"/>
      <c r="F13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8" s="128" t="str">
        <f>IF(Таблица2021[[#This Row],[Джерело теплозабезпечення №2]]="","",Таблица2021[[#This Row],[Джерело теплозабезпечення №2]])</f>
        <v/>
      </c>
      <c r="I138" s="21"/>
      <c r="J13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8" s="128" t="str">
        <f>IF(Таблица2021[[#This Row],[Джерело теплозабезпечення №3]]="","",Таблица2021[[#This Row],[Джерело теплозабезпечення №3]])</f>
        <v/>
      </c>
      <c r="M138" s="21"/>
      <c r="N13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8" s="27"/>
      <c r="S13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8" s="72"/>
      <c r="U13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8" s="29"/>
      <c r="W13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39" spans="1:23">
      <c r="A139" s="124">
        <v>136</v>
      </c>
      <c r="B139" s="125" t="str">
        <f>IF(Таблица1[[#This Row],[Коротка назва будівлі]]="","",Таблица1[[#This Row],[Коротка назва будівлі]])</f>
        <v/>
      </c>
      <c r="C139" s="125" t="str">
        <f>IF(Таблица1[[#This Row],[Категорія будівлі]]="","",Таблица1[[#This Row],[Категорія будівлі]])</f>
        <v/>
      </c>
      <c r="D139" s="124" t="str">
        <f>IF(Таблица1[[#This Row],[Джерело теплозабезпечення]]="","",Таблица1[[#This Row],[Джерело теплозабезпечення]])</f>
        <v/>
      </c>
      <c r="E139" s="21"/>
      <c r="F13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3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39" s="128" t="str">
        <f>IF(Таблица2021[[#This Row],[Джерело теплозабезпечення №2]]="","",Таблица2021[[#This Row],[Джерело теплозабезпечення №2]])</f>
        <v/>
      </c>
      <c r="I139" s="21"/>
      <c r="J13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3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39" s="128" t="str">
        <f>IF(Таблица2021[[#This Row],[Джерело теплозабезпечення №3]]="","",Таблица2021[[#This Row],[Джерело теплозабезпечення №3]])</f>
        <v/>
      </c>
      <c r="M139" s="21"/>
      <c r="N13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3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3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3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39" s="27"/>
      <c r="S13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39" s="72"/>
      <c r="U13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39" s="29"/>
      <c r="W13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0" spans="1:23">
      <c r="A140" s="124">
        <v>137</v>
      </c>
      <c r="B140" s="125" t="str">
        <f>IF(Таблица1[[#This Row],[Коротка назва будівлі]]="","",Таблица1[[#This Row],[Коротка назва будівлі]])</f>
        <v/>
      </c>
      <c r="C140" s="125" t="str">
        <f>IF(Таблица1[[#This Row],[Категорія будівлі]]="","",Таблица1[[#This Row],[Категорія будівлі]])</f>
        <v/>
      </c>
      <c r="D140" s="124" t="str">
        <f>IF(Таблица1[[#This Row],[Джерело теплозабезпечення]]="","",Таблица1[[#This Row],[Джерело теплозабезпечення]])</f>
        <v/>
      </c>
      <c r="E140" s="21"/>
      <c r="F14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0" s="128" t="str">
        <f>IF(Таблица2021[[#This Row],[Джерело теплозабезпечення №2]]="","",Таблица2021[[#This Row],[Джерело теплозабезпечення №2]])</f>
        <v/>
      </c>
      <c r="I140" s="21"/>
      <c r="J14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0" s="128" t="str">
        <f>IF(Таблица2021[[#This Row],[Джерело теплозабезпечення №3]]="","",Таблица2021[[#This Row],[Джерело теплозабезпечення №3]])</f>
        <v/>
      </c>
      <c r="M140" s="21"/>
      <c r="N14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0" s="27"/>
      <c r="S14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0" s="72"/>
      <c r="U14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0" s="29"/>
      <c r="W14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1" spans="1:23">
      <c r="A141" s="124">
        <v>138</v>
      </c>
      <c r="B141" s="125" t="str">
        <f>IF(Таблица1[[#This Row],[Коротка назва будівлі]]="","",Таблица1[[#This Row],[Коротка назва будівлі]])</f>
        <v/>
      </c>
      <c r="C141" s="125" t="str">
        <f>IF(Таблица1[[#This Row],[Категорія будівлі]]="","",Таблица1[[#This Row],[Категорія будівлі]])</f>
        <v/>
      </c>
      <c r="D141" s="124" t="str">
        <f>IF(Таблица1[[#This Row],[Джерело теплозабезпечення]]="","",Таблица1[[#This Row],[Джерело теплозабезпечення]])</f>
        <v/>
      </c>
      <c r="E141" s="21"/>
      <c r="F14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1" s="128" t="str">
        <f>IF(Таблица2021[[#This Row],[Джерело теплозабезпечення №2]]="","",Таблица2021[[#This Row],[Джерело теплозабезпечення №2]])</f>
        <v/>
      </c>
      <c r="I141" s="21"/>
      <c r="J14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1" s="128" t="str">
        <f>IF(Таблица2021[[#This Row],[Джерело теплозабезпечення №3]]="","",Таблица2021[[#This Row],[Джерело теплозабезпечення №3]])</f>
        <v/>
      </c>
      <c r="M141" s="21"/>
      <c r="N14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1" s="27"/>
      <c r="S14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1" s="72"/>
      <c r="U14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1" s="29"/>
      <c r="W14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2" spans="1:23">
      <c r="A142" s="124">
        <v>139</v>
      </c>
      <c r="B142" s="125" t="str">
        <f>IF(Таблица1[[#This Row],[Коротка назва будівлі]]="","",Таблица1[[#This Row],[Коротка назва будівлі]])</f>
        <v/>
      </c>
      <c r="C142" s="125" t="str">
        <f>IF(Таблица1[[#This Row],[Категорія будівлі]]="","",Таблица1[[#This Row],[Категорія будівлі]])</f>
        <v/>
      </c>
      <c r="D142" s="124" t="str">
        <f>IF(Таблица1[[#This Row],[Джерело теплозабезпечення]]="","",Таблица1[[#This Row],[Джерело теплозабезпечення]])</f>
        <v/>
      </c>
      <c r="E142" s="21"/>
      <c r="F14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2" s="128" t="str">
        <f>IF(Таблица2021[[#This Row],[Джерело теплозабезпечення №2]]="","",Таблица2021[[#This Row],[Джерело теплозабезпечення №2]])</f>
        <v/>
      </c>
      <c r="I142" s="21"/>
      <c r="J14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2" s="128" t="str">
        <f>IF(Таблица2021[[#This Row],[Джерело теплозабезпечення №3]]="","",Таблица2021[[#This Row],[Джерело теплозабезпечення №3]])</f>
        <v/>
      </c>
      <c r="M142" s="21"/>
      <c r="N14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2" s="27"/>
      <c r="S14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2" s="72"/>
      <c r="U14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2" s="29"/>
      <c r="W14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3" spans="1:23">
      <c r="A143" s="124">
        <v>140</v>
      </c>
      <c r="B143" s="125" t="str">
        <f>IF(Таблица1[[#This Row],[Коротка назва будівлі]]="","",Таблица1[[#This Row],[Коротка назва будівлі]])</f>
        <v/>
      </c>
      <c r="C143" s="125" t="str">
        <f>IF(Таблица1[[#This Row],[Категорія будівлі]]="","",Таблица1[[#This Row],[Категорія будівлі]])</f>
        <v/>
      </c>
      <c r="D143" s="124" t="str">
        <f>IF(Таблица1[[#This Row],[Джерело теплозабезпечення]]="","",Таблица1[[#This Row],[Джерело теплозабезпечення]])</f>
        <v/>
      </c>
      <c r="E143" s="21"/>
      <c r="F14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3" s="128" t="str">
        <f>IF(Таблица2021[[#This Row],[Джерело теплозабезпечення №2]]="","",Таблица2021[[#This Row],[Джерело теплозабезпечення №2]])</f>
        <v/>
      </c>
      <c r="I143" s="21"/>
      <c r="J14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3" s="128" t="str">
        <f>IF(Таблица2021[[#This Row],[Джерело теплозабезпечення №3]]="","",Таблица2021[[#This Row],[Джерело теплозабезпечення №3]])</f>
        <v/>
      </c>
      <c r="M143" s="21"/>
      <c r="N14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3" s="27"/>
      <c r="S14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3" s="72"/>
      <c r="U14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3" s="29"/>
      <c r="W14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4" spans="1:23">
      <c r="A144" s="124">
        <v>141</v>
      </c>
      <c r="B144" s="125" t="str">
        <f>IF(Таблица1[[#This Row],[Коротка назва будівлі]]="","",Таблица1[[#This Row],[Коротка назва будівлі]])</f>
        <v/>
      </c>
      <c r="C144" s="125" t="str">
        <f>IF(Таблица1[[#This Row],[Категорія будівлі]]="","",Таблица1[[#This Row],[Категорія будівлі]])</f>
        <v/>
      </c>
      <c r="D144" s="124" t="str">
        <f>IF(Таблица1[[#This Row],[Джерело теплозабезпечення]]="","",Таблица1[[#This Row],[Джерело теплозабезпечення]])</f>
        <v/>
      </c>
      <c r="E144" s="21"/>
      <c r="F14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4" s="128" t="str">
        <f>IF(Таблица2021[[#This Row],[Джерело теплозабезпечення №2]]="","",Таблица2021[[#This Row],[Джерело теплозабезпечення №2]])</f>
        <v/>
      </c>
      <c r="I144" s="21"/>
      <c r="J14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4" s="128" t="str">
        <f>IF(Таблица2021[[#This Row],[Джерело теплозабезпечення №3]]="","",Таблица2021[[#This Row],[Джерело теплозабезпечення №3]])</f>
        <v/>
      </c>
      <c r="M144" s="21"/>
      <c r="N14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4" s="27"/>
      <c r="S14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4" s="72"/>
      <c r="U14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4" s="29"/>
      <c r="W14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5" spans="1:23">
      <c r="A145" s="124">
        <v>142</v>
      </c>
      <c r="B145" s="125" t="str">
        <f>IF(Таблица1[[#This Row],[Коротка назва будівлі]]="","",Таблица1[[#This Row],[Коротка назва будівлі]])</f>
        <v/>
      </c>
      <c r="C145" s="125" t="str">
        <f>IF(Таблица1[[#This Row],[Категорія будівлі]]="","",Таблица1[[#This Row],[Категорія будівлі]])</f>
        <v/>
      </c>
      <c r="D145" s="124" t="str">
        <f>IF(Таблица1[[#This Row],[Джерело теплозабезпечення]]="","",Таблица1[[#This Row],[Джерело теплозабезпечення]])</f>
        <v/>
      </c>
      <c r="E145" s="21"/>
      <c r="F14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5" s="128" t="str">
        <f>IF(Таблица2021[[#This Row],[Джерело теплозабезпечення №2]]="","",Таблица2021[[#This Row],[Джерело теплозабезпечення №2]])</f>
        <v/>
      </c>
      <c r="I145" s="21"/>
      <c r="J14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5" s="128" t="str">
        <f>IF(Таблица2021[[#This Row],[Джерело теплозабезпечення №3]]="","",Таблица2021[[#This Row],[Джерело теплозабезпечення №3]])</f>
        <v/>
      </c>
      <c r="M145" s="21"/>
      <c r="N14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5" s="27"/>
      <c r="S14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5" s="72"/>
      <c r="U14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5" s="29"/>
      <c r="W14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6" spans="1:23">
      <c r="A146" s="124">
        <v>143</v>
      </c>
      <c r="B146" s="125" t="str">
        <f>IF(Таблица1[[#This Row],[Коротка назва будівлі]]="","",Таблица1[[#This Row],[Коротка назва будівлі]])</f>
        <v/>
      </c>
      <c r="C146" s="125" t="str">
        <f>IF(Таблица1[[#This Row],[Категорія будівлі]]="","",Таблица1[[#This Row],[Категорія будівлі]])</f>
        <v/>
      </c>
      <c r="D146" s="124" t="str">
        <f>IF(Таблица1[[#This Row],[Джерело теплозабезпечення]]="","",Таблица1[[#This Row],[Джерело теплозабезпечення]])</f>
        <v/>
      </c>
      <c r="E146" s="21"/>
      <c r="F14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6" s="128" t="str">
        <f>IF(Таблица2021[[#This Row],[Джерело теплозабезпечення №2]]="","",Таблица2021[[#This Row],[Джерело теплозабезпечення №2]])</f>
        <v/>
      </c>
      <c r="I146" s="21"/>
      <c r="J14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6" s="128" t="str">
        <f>IF(Таблица2021[[#This Row],[Джерело теплозабезпечення №3]]="","",Таблица2021[[#This Row],[Джерело теплозабезпечення №3]])</f>
        <v/>
      </c>
      <c r="M146" s="21"/>
      <c r="N14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6" s="27"/>
      <c r="S14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6" s="72"/>
      <c r="U14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6" s="29"/>
      <c r="W14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7" spans="1:23">
      <c r="A147" s="124">
        <v>144</v>
      </c>
      <c r="B147" s="125" t="str">
        <f>IF(Таблица1[[#This Row],[Коротка назва будівлі]]="","",Таблица1[[#This Row],[Коротка назва будівлі]])</f>
        <v/>
      </c>
      <c r="C147" s="125" t="str">
        <f>IF(Таблица1[[#This Row],[Категорія будівлі]]="","",Таблица1[[#This Row],[Категорія будівлі]])</f>
        <v/>
      </c>
      <c r="D147" s="124" t="str">
        <f>IF(Таблица1[[#This Row],[Джерело теплозабезпечення]]="","",Таблица1[[#This Row],[Джерело теплозабезпечення]])</f>
        <v/>
      </c>
      <c r="E147" s="21"/>
      <c r="F14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7" s="128" t="str">
        <f>IF(Таблица2021[[#This Row],[Джерело теплозабезпечення №2]]="","",Таблица2021[[#This Row],[Джерело теплозабезпечення №2]])</f>
        <v/>
      </c>
      <c r="I147" s="21"/>
      <c r="J14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7" s="128" t="str">
        <f>IF(Таблица2021[[#This Row],[Джерело теплозабезпечення №3]]="","",Таблица2021[[#This Row],[Джерело теплозабезпечення №3]])</f>
        <v/>
      </c>
      <c r="M147" s="21"/>
      <c r="N14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7" s="27"/>
      <c r="S14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7" s="72"/>
      <c r="U14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7" s="29"/>
      <c r="W14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8" spans="1:23">
      <c r="A148" s="124">
        <v>145</v>
      </c>
      <c r="B148" s="125" t="str">
        <f>IF(Таблица1[[#This Row],[Коротка назва будівлі]]="","",Таблица1[[#This Row],[Коротка назва будівлі]])</f>
        <v/>
      </c>
      <c r="C148" s="125" t="str">
        <f>IF(Таблица1[[#This Row],[Категорія будівлі]]="","",Таблица1[[#This Row],[Категорія будівлі]])</f>
        <v/>
      </c>
      <c r="D148" s="124" t="str">
        <f>IF(Таблица1[[#This Row],[Джерело теплозабезпечення]]="","",Таблица1[[#This Row],[Джерело теплозабезпечення]])</f>
        <v/>
      </c>
      <c r="E148" s="21"/>
      <c r="F14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8" s="128" t="str">
        <f>IF(Таблица2021[[#This Row],[Джерело теплозабезпечення №2]]="","",Таблица2021[[#This Row],[Джерело теплозабезпечення №2]])</f>
        <v/>
      </c>
      <c r="I148" s="21"/>
      <c r="J14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8" s="128" t="str">
        <f>IF(Таблица2021[[#This Row],[Джерело теплозабезпечення №3]]="","",Таблица2021[[#This Row],[Джерело теплозабезпечення №3]])</f>
        <v/>
      </c>
      <c r="M148" s="21"/>
      <c r="N14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8" s="27"/>
      <c r="S14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8" s="72"/>
      <c r="U14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8" s="29"/>
      <c r="W14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49" spans="1:23">
      <c r="A149" s="124">
        <v>146</v>
      </c>
      <c r="B149" s="125" t="str">
        <f>IF(Таблица1[[#This Row],[Коротка назва будівлі]]="","",Таблица1[[#This Row],[Коротка назва будівлі]])</f>
        <v/>
      </c>
      <c r="C149" s="125" t="str">
        <f>IF(Таблица1[[#This Row],[Категорія будівлі]]="","",Таблица1[[#This Row],[Категорія будівлі]])</f>
        <v/>
      </c>
      <c r="D149" s="124" t="str">
        <f>IF(Таблица1[[#This Row],[Джерело теплозабезпечення]]="","",Таблица1[[#This Row],[Джерело теплозабезпечення]])</f>
        <v/>
      </c>
      <c r="E149" s="21"/>
      <c r="F14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4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49" s="128" t="str">
        <f>IF(Таблица2021[[#This Row],[Джерело теплозабезпечення №2]]="","",Таблица2021[[#This Row],[Джерело теплозабезпечення №2]])</f>
        <v/>
      </c>
      <c r="I149" s="21"/>
      <c r="J14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4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49" s="128" t="str">
        <f>IF(Таблица2021[[#This Row],[Джерело теплозабезпечення №3]]="","",Таблица2021[[#This Row],[Джерело теплозабезпечення №3]])</f>
        <v/>
      </c>
      <c r="M149" s="21"/>
      <c r="N14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4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4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4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49" s="27"/>
      <c r="S14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49" s="72"/>
      <c r="U14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49" s="29"/>
      <c r="W14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0" spans="1:23">
      <c r="A150" s="124">
        <v>147</v>
      </c>
      <c r="B150" s="125" t="str">
        <f>IF(Таблица1[[#This Row],[Коротка назва будівлі]]="","",Таблица1[[#This Row],[Коротка назва будівлі]])</f>
        <v/>
      </c>
      <c r="C150" s="125" t="str">
        <f>IF(Таблица1[[#This Row],[Категорія будівлі]]="","",Таблица1[[#This Row],[Категорія будівлі]])</f>
        <v/>
      </c>
      <c r="D150" s="124" t="str">
        <f>IF(Таблица1[[#This Row],[Джерело теплозабезпечення]]="","",Таблица1[[#This Row],[Джерело теплозабезпечення]])</f>
        <v/>
      </c>
      <c r="E150" s="21"/>
      <c r="F15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0" s="128" t="str">
        <f>IF(Таблица2021[[#This Row],[Джерело теплозабезпечення №2]]="","",Таблица2021[[#This Row],[Джерело теплозабезпечення №2]])</f>
        <v/>
      </c>
      <c r="I150" s="21"/>
      <c r="J15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0" s="128" t="str">
        <f>IF(Таблица2021[[#This Row],[Джерело теплозабезпечення №3]]="","",Таблица2021[[#This Row],[Джерело теплозабезпечення №3]])</f>
        <v/>
      </c>
      <c r="M150" s="21"/>
      <c r="N15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0" s="27"/>
      <c r="S15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0" s="72"/>
      <c r="U15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0" s="29"/>
      <c r="W15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1" spans="1:23">
      <c r="A151" s="124">
        <v>148</v>
      </c>
      <c r="B151" s="125" t="str">
        <f>IF(Таблица1[[#This Row],[Коротка назва будівлі]]="","",Таблица1[[#This Row],[Коротка назва будівлі]])</f>
        <v/>
      </c>
      <c r="C151" s="125" t="str">
        <f>IF(Таблица1[[#This Row],[Категорія будівлі]]="","",Таблица1[[#This Row],[Категорія будівлі]])</f>
        <v/>
      </c>
      <c r="D151" s="124" t="str">
        <f>IF(Таблица1[[#This Row],[Джерело теплозабезпечення]]="","",Таблица1[[#This Row],[Джерело теплозабезпечення]])</f>
        <v/>
      </c>
      <c r="E151" s="21"/>
      <c r="F15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1" s="128" t="str">
        <f>IF(Таблица2021[[#This Row],[Джерело теплозабезпечення №2]]="","",Таблица2021[[#This Row],[Джерело теплозабезпечення №2]])</f>
        <v/>
      </c>
      <c r="I151" s="21"/>
      <c r="J15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1" s="128" t="str">
        <f>IF(Таблица2021[[#This Row],[Джерело теплозабезпечення №3]]="","",Таблица2021[[#This Row],[Джерело теплозабезпечення №3]])</f>
        <v/>
      </c>
      <c r="M151" s="21"/>
      <c r="N15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1" s="27"/>
      <c r="S15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1" s="72"/>
      <c r="U15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1" s="29"/>
      <c r="W15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2" spans="1:23">
      <c r="A152" s="124">
        <v>149</v>
      </c>
      <c r="B152" s="125" t="str">
        <f>IF(Таблица1[[#This Row],[Коротка назва будівлі]]="","",Таблица1[[#This Row],[Коротка назва будівлі]])</f>
        <v/>
      </c>
      <c r="C152" s="125" t="str">
        <f>IF(Таблица1[[#This Row],[Категорія будівлі]]="","",Таблица1[[#This Row],[Категорія будівлі]])</f>
        <v/>
      </c>
      <c r="D152" s="124" t="str">
        <f>IF(Таблица1[[#This Row],[Джерело теплозабезпечення]]="","",Таблица1[[#This Row],[Джерело теплозабезпечення]])</f>
        <v/>
      </c>
      <c r="E152" s="21"/>
      <c r="F15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2" s="128" t="str">
        <f>IF(Таблица2021[[#This Row],[Джерело теплозабезпечення №2]]="","",Таблица2021[[#This Row],[Джерело теплозабезпечення №2]])</f>
        <v/>
      </c>
      <c r="I152" s="21"/>
      <c r="J15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2" s="128" t="str">
        <f>IF(Таблица2021[[#This Row],[Джерело теплозабезпечення №3]]="","",Таблица2021[[#This Row],[Джерело теплозабезпечення №3]])</f>
        <v/>
      </c>
      <c r="M152" s="21"/>
      <c r="N15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2" s="27"/>
      <c r="S15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2" s="72"/>
      <c r="U15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2" s="29"/>
      <c r="W15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3" spans="1:23">
      <c r="A153" s="124">
        <v>150</v>
      </c>
      <c r="B153" s="125" t="str">
        <f>IF(Таблица1[[#This Row],[Коротка назва будівлі]]="","",Таблица1[[#This Row],[Коротка назва будівлі]])</f>
        <v/>
      </c>
      <c r="C153" s="125" t="str">
        <f>IF(Таблица1[[#This Row],[Категорія будівлі]]="","",Таблица1[[#This Row],[Категорія будівлі]])</f>
        <v/>
      </c>
      <c r="D153" s="124" t="str">
        <f>IF(Таблица1[[#This Row],[Джерело теплозабезпечення]]="","",Таблица1[[#This Row],[Джерело теплозабезпечення]])</f>
        <v/>
      </c>
      <c r="E153" s="21"/>
      <c r="F15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3" s="128" t="str">
        <f>IF(Таблица2021[[#This Row],[Джерело теплозабезпечення №2]]="","",Таблица2021[[#This Row],[Джерело теплозабезпечення №2]])</f>
        <v/>
      </c>
      <c r="I153" s="21"/>
      <c r="J15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3" s="128" t="str">
        <f>IF(Таблица2021[[#This Row],[Джерело теплозабезпечення №3]]="","",Таблица2021[[#This Row],[Джерело теплозабезпечення №3]])</f>
        <v/>
      </c>
      <c r="M153" s="21"/>
      <c r="N15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3" s="27"/>
      <c r="S15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3" s="72"/>
      <c r="U15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3" s="29"/>
      <c r="W15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4" spans="1:23">
      <c r="A154" s="124">
        <v>151</v>
      </c>
      <c r="B154" s="125" t="str">
        <f>IF(Таблица1[[#This Row],[Коротка назва будівлі]]="","",Таблица1[[#This Row],[Коротка назва будівлі]])</f>
        <v/>
      </c>
      <c r="C154" s="125" t="str">
        <f>IF(Таблица1[[#This Row],[Категорія будівлі]]="","",Таблица1[[#This Row],[Категорія будівлі]])</f>
        <v/>
      </c>
      <c r="D154" s="124" t="str">
        <f>IF(Таблица1[[#This Row],[Джерело теплозабезпечення]]="","",Таблица1[[#This Row],[Джерело теплозабезпечення]])</f>
        <v/>
      </c>
      <c r="E154" s="21"/>
      <c r="F15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4" s="128" t="str">
        <f>IF(Таблица2021[[#This Row],[Джерело теплозабезпечення №2]]="","",Таблица2021[[#This Row],[Джерело теплозабезпечення №2]])</f>
        <v/>
      </c>
      <c r="I154" s="21"/>
      <c r="J15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4" s="128" t="str">
        <f>IF(Таблица2021[[#This Row],[Джерело теплозабезпечення №3]]="","",Таблица2021[[#This Row],[Джерело теплозабезпечення №3]])</f>
        <v/>
      </c>
      <c r="M154" s="21"/>
      <c r="N15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4" s="27"/>
      <c r="S15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4" s="72"/>
      <c r="U15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4" s="29"/>
      <c r="W15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5" spans="1:23">
      <c r="A155" s="124">
        <v>152</v>
      </c>
      <c r="B155" s="125" t="str">
        <f>IF(Таблица1[[#This Row],[Коротка назва будівлі]]="","",Таблица1[[#This Row],[Коротка назва будівлі]])</f>
        <v/>
      </c>
      <c r="C155" s="125" t="str">
        <f>IF(Таблица1[[#This Row],[Категорія будівлі]]="","",Таблица1[[#This Row],[Категорія будівлі]])</f>
        <v/>
      </c>
      <c r="D155" s="124" t="str">
        <f>IF(Таблица1[[#This Row],[Джерело теплозабезпечення]]="","",Таблица1[[#This Row],[Джерело теплозабезпечення]])</f>
        <v/>
      </c>
      <c r="E155" s="21"/>
      <c r="F15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5" s="128" t="str">
        <f>IF(Таблица2021[[#This Row],[Джерело теплозабезпечення №2]]="","",Таблица2021[[#This Row],[Джерело теплозабезпечення №2]])</f>
        <v/>
      </c>
      <c r="I155" s="21"/>
      <c r="J15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5" s="128" t="str">
        <f>IF(Таблица2021[[#This Row],[Джерело теплозабезпечення №3]]="","",Таблица2021[[#This Row],[Джерело теплозабезпечення №3]])</f>
        <v/>
      </c>
      <c r="M155" s="21"/>
      <c r="N15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5" s="27"/>
      <c r="S15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5" s="72"/>
      <c r="U15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5" s="29"/>
      <c r="W15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6" spans="1:23">
      <c r="A156" s="124">
        <v>153</v>
      </c>
      <c r="B156" s="125" t="str">
        <f>IF(Таблица1[[#This Row],[Коротка назва будівлі]]="","",Таблица1[[#This Row],[Коротка назва будівлі]])</f>
        <v/>
      </c>
      <c r="C156" s="125" t="str">
        <f>IF(Таблица1[[#This Row],[Категорія будівлі]]="","",Таблица1[[#This Row],[Категорія будівлі]])</f>
        <v/>
      </c>
      <c r="D156" s="124" t="str">
        <f>IF(Таблица1[[#This Row],[Джерело теплозабезпечення]]="","",Таблица1[[#This Row],[Джерело теплозабезпечення]])</f>
        <v/>
      </c>
      <c r="E156" s="21"/>
      <c r="F15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6" s="128" t="str">
        <f>IF(Таблица2021[[#This Row],[Джерело теплозабезпечення №2]]="","",Таблица2021[[#This Row],[Джерело теплозабезпечення №2]])</f>
        <v/>
      </c>
      <c r="I156" s="21"/>
      <c r="J15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6" s="128" t="str">
        <f>IF(Таблица2021[[#This Row],[Джерело теплозабезпечення №3]]="","",Таблица2021[[#This Row],[Джерело теплозабезпечення №3]])</f>
        <v/>
      </c>
      <c r="M156" s="21"/>
      <c r="N15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6" s="27"/>
      <c r="S15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6" s="72"/>
      <c r="U15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6" s="29"/>
      <c r="W15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7" spans="1:23">
      <c r="A157" s="124">
        <v>154</v>
      </c>
      <c r="B157" s="125" t="str">
        <f>IF(Таблица1[[#This Row],[Коротка назва будівлі]]="","",Таблица1[[#This Row],[Коротка назва будівлі]])</f>
        <v/>
      </c>
      <c r="C157" s="125" t="str">
        <f>IF(Таблица1[[#This Row],[Категорія будівлі]]="","",Таблица1[[#This Row],[Категорія будівлі]])</f>
        <v/>
      </c>
      <c r="D157" s="124" t="str">
        <f>IF(Таблица1[[#This Row],[Джерело теплозабезпечення]]="","",Таблица1[[#This Row],[Джерело теплозабезпечення]])</f>
        <v/>
      </c>
      <c r="E157" s="21"/>
      <c r="F15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7" s="128" t="str">
        <f>IF(Таблица2021[[#This Row],[Джерело теплозабезпечення №2]]="","",Таблица2021[[#This Row],[Джерело теплозабезпечення №2]])</f>
        <v/>
      </c>
      <c r="I157" s="21"/>
      <c r="J15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7" s="128" t="str">
        <f>IF(Таблица2021[[#This Row],[Джерело теплозабезпечення №3]]="","",Таблица2021[[#This Row],[Джерело теплозабезпечення №3]])</f>
        <v/>
      </c>
      <c r="M157" s="21"/>
      <c r="N15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7" s="27"/>
      <c r="S15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7" s="72"/>
      <c r="U15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7" s="29"/>
      <c r="W15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8" spans="1:23">
      <c r="A158" s="124">
        <v>155</v>
      </c>
      <c r="B158" s="125" t="str">
        <f>IF(Таблица1[[#This Row],[Коротка назва будівлі]]="","",Таблица1[[#This Row],[Коротка назва будівлі]])</f>
        <v/>
      </c>
      <c r="C158" s="125" t="str">
        <f>IF(Таблица1[[#This Row],[Категорія будівлі]]="","",Таблица1[[#This Row],[Категорія будівлі]])</f>
        <v/>
      </c>
      <c r="D158" s="124" t="str">
        <f>IF(Таблица1[[#This Row],[Джерело теплозабезпечення]]="","",Таблица1[[#This Row],[Джерело теплозабезпечення]])</f>
        <v/>
      </c>
      <c r="E158" s="21"/>
      <c r="F15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8" s="128" t="str">
        <f>IF(Таблица2021[[#This Row],[Джерело теплозабезпечення №2]]="","",Таблица2021[[#This Row],[Джерело теплозабезпечення №2]])</f>
        <v/>
      </c>
      <c r="I158" s="21"/>
      <c r="J15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8" s="128" t="str">
        <f>IF(Таблица2021[[#This Row],[Джерело теплозабезпечення №3]]="","",Таблица2021[[#This Row],[Джерело теплозабезпечення №3]])</f>
        <v/>
      </c>
      <c r="M158" s="21"/>
      <c r="N15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8" s="27"/>
      <c r="S15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8" s="72"/>
      <c r="U15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8" s="29"/>
      <c r="W15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59" spans="1:23">
      <c r="A159" s="124">
        <v>156</v>
      </c>
      <c r="B159" s="125" t="str">
        <f>IF(Таблица1[[#This Row],[Коротка назва будівлі]]="","",Таблица1[[#This Row],[Коротка назва будівлі]])</f>
        <v/>
      </c>
      <c r="C159" s="125" t="str">
        <f>IF(Таблица1[[#This Row],[Категорія будівлі]]="","",Таблица1[[#This Row],[Категорія будівлі]])</f>
        <v/>
      </c>
      <c r="D159" s="124" t="str">
        <f>IF(Таблица1[[#This Row],[Джерело теплозабезпечення]]="","",Таблица1[[#This Row],[Джерело теплозабезпечення]])</f>
        <v/>
      </c>
      <c r="E159" s="21"/>
      <c r="F15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5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59" s="128" t="str">
        <f>IF(Таблица2021[[#This Row],[Джерело теплозабезпечення №2]]="","",Таблица2021[[#This Row],[Джерело теплозабезпечення №2]])</f>
        <v/>
      </c>
      <c r="I159" s="21"/>
      <c r="J15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5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59" s="128" t="str">
        <f>IF(Таблица2021[[#This Row],[Джерело теплозабезпечення №3]]="","",Таблица2021[[#This Row],[Джерело теплозабезпечення №3]])</f>
        <v/>
      </c>
      <c r="M159" s="21"/>
      <c r="N15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5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5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5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59" s="27"/>
      <c r="S15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59" s="72"/>
      <c r="U15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59" s="29"/>
      <c r="W15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0" spans="1:23">
      <c r="A160" s="124">
        <v>157</v>
      </c>
      <c r="B160" s="125" t="str">
        <f>IF(Таблица1[[#This Row],[Коротка назва будівлі]]="","",Таблица1[[#This Row],[Коротка назва будівлі]])</f>
        <v/>
      </c>
      <c r="C160" s="125" t="str">
        <f>IF(Таблица1[[#This Row],[Категорія будівлі]]="","",Таблица1[[#This Row],[Категорія будівлі]])</f>
        <v/>
      </c>
      <c r="D160" s="124" t="str">
        <f>IF(Таблица1[[#This Row],[Джерело теплозабезпечення]]="","",Таблица1[[#This Row],[Джерело теплозабезпечення]])</f>
        <v/>
      </c>
      <c r="E160" s="21"/>
      <c r="F16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0" s="128" t="str">
        <f>IF(Таблица2021[[#This Row],[Джерело теплозабезпечення №2]]="","",Таблица2021[[#This Row],[Джерело теплозабезпечення №2]])</f>
        <v/>
      </c>
      <c r="I160" s="21"/>
      <c r="J16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0" s="128" t="str">
        <f>IF(Таблица2021[[#This Row],[Джерело теплозабезпечення №3]]="","",Таблица2021[[#This Row],[Джерело теплозабезпечення №3]])</f>
        <v/>
      </c>
      <c r="M160" s="21"/>
      <c r="N16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0" s="27"/>
      <c r="S16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0" s="72"/>
      <c r="U16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0" s="29"/>
      <c r="W16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1" spans="1:23">
      <c r="A161" s="124">
        <v>158</v>
      </c>
      <c r="B161" s="125" t="str">
        <f>IF(Таблица1[[#This Row],[Коротка назва будівлі]]="","",Таблица1[[#This Row],[Коротка назва будівлі]])</f>
        <v/>
      </c>
      <c r="C161" s="125" t="str">
        <f>IF(Таблица1[[#This Row],[Категорія будівлі]]="","",Таблица1[[#This Row],[Категорія будівлі]])</f>
        <v/>
      </c>
      <c r="D161" s="124" t="str">
        <f>IF(Таблица1[[#This Row],[Джерело теплозабезпечення]]="","",Таблица1[[#This Row],[Джерело теплозабезпечення]])</f>
        <v/>
      </c>
      <c r="E161" s="21"/>
      <c r="F16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1" s="128" t="str">
        <f>IF(Таблица2021[[#This Row],[Джерело теплозабезпечення №2]]="","",Таблица2021[[#This Row],[Джерело теплозабезпечення №2]])</f>
        <v/>
      </c>
      <c r="I161" s="21"/>
      <c r="J16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1" s="128" t="str">
        <f>IF(Таблица2021[[#This Row],[Джерело теплозабезпечення №3]]="","",Таблица2021[[#This Row],[Джерело теплозабезпечення №3]])</f>
        <v/>
      </c>
      <c r="M161" s="21"/>
      <c r="N16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1" s="27"/>
      <c r="S16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1" s="72"/>
      <c r="U16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1" s="29"/>
      <c r="W16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2" spans="1:23">
      <c r="A162" s="124">
        <v>159</v>
      </c>
      <c r="B162" s="125" t="str">
        <f>IF(Таблица1[[#This Row],[Коротка назва будівлі]]="","",Таблица1[[#This Row],[Коротка назва будівлі]])</f>
        <v/>
      </c>
      <c r="C162" s="125" t="str">
        <f>IF(Таблица1[[#This Row],[Категорія будівлі]]="","",Таблица1[[#This Row],[Категорія будівлі]])</f>
        <v/>
      </c>
      <c r="D162" s="124" t="str">
        <f>IF(Таблица1[[#This Row],[Джерело теплозабезпечення]]="","",Таблица1[[#This Row],[Джерело теплозабезпечення]])</f>
        <v/>
      </c>
      <c r="E162" s="21"/>
      <c r="F16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2" s="128" t="str">
        <f>IF(Таблица2021[[#This Row],[Джерело теплозабезпечення №2]]="","",Таблица2021[[#This Row],[Джерело теплозабезпечення №2]])</f>
        <v/>
      </c>
      <c r="I162" s="21"/>
      <c r="J16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2" s="128" t="str">
        <f>IF(Таблица2021[[#This Row],[Джерело теплозабезпечення №3]]="","",Таблица2021[[#This Row],[Джерело теплозабезпечення №3]])</f>
        <v/>
      </c>
      <c r="M162" s="21"/>
      <c r="N16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2" s="27"/>
      <c r="S16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2" s="72"/>
      <c r="U16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2" s="29"/>
      <c r="W16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3" spans="1:23">
      <c r="A163" s="124">
        <v>160</v>
      </c>
      <c r="B163" s="125" t="str">
        <f>IF(Таблица1[[#This Row],[Коротка назва будівлі]]="","",Таблица1[[#This Row],[Коротка назва будівлі]])</f>
        <v/>
      </c>
      <c r="C163" s="125" t="str">
        <f>IF(Таблица1[[#This Row],[Категорія будівлі]]="","",Таблица1[[#This Row],[Категорія будівлі]])</f>
        <v/>
      </c>
      <c r="D163" s="124" t="str">
        <f>IF(Таблица1[[#This Row],[Джерело теплозабезпечення]]="","",Таблица1[[#This Row],[Джерело теплозабезпечення]])</f>
        <v/>
      </c>
      <c r="E163" s="21"/>
      <c r="F16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3" s="128" t="str">
        <f>IF(Таблица2021[[#This Row],[Джерело теплозабезпечення №2]]="","",Таблица2021[[#This Row],[Джерело теплозабезпечення №2]])</f>
        <v/>
      </c>
      <c r="I163" s="21"/>
      <c r="J16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3" s="128" t="str">
        <f>IF(Таблица2021[[#This Row],[Джерело теплозабезпечення №3]]="","",Таблица2021[[#This Row],[Джерело теплозабезпечення №3]])</f>
        <v/>
      </c>
      <c r="M163" s="21"/>
      <c r="N16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3" s="27"/>
      <c r="S16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3" s="72"/>
      <c r="U16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3" s="29"/>
      <c r="W16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4" spans="1:23">
      <c r="A164" s="124">
        <v>161</v>
      </c>
      <c r="B164" s="125" t="str">
        <f>IF(Таблица1[[#This Row],[Коротка назва будівлі]]="","",Таблица1[[#This Row],[Коротка назва будівлі]])</f>
        <v/>
      </c>
      <c r="C164" s="125" t="str">
        <f>IF(Таблица1[[#This Row],[Категорія будівлі]]="","",Таблица1[[#This Row],[Категорія будівлі]])</f>
        <v/>
      </c>
      <c r="D164" s="124" t="str">
        <f>IF(Таблица1[[#This Row],[Джерело теплозабезпечення]]="","",Таблица1[[#This Row],[Джерело теплозабезпечення]])</f>
        <v/>
      </c>
      <c r="E164" s="21"/>
      <c r="F16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4" s="128" t="str">
        <f>IF(Таблица2021[[#This Row],[Джерело теплозабезпечення №2]]="","",Таблица2021[[#This Row],[Джерело теплозабезпечення №2]])</f>
        <v/>
      </c>
      <c r="I164" s="21"/>
      <c r="J16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4" s="128" t="str">
        <f>IF(Таблица2021[[#This Row],[Джерело теплозабезпечення №3]]="","",Таблица2021[[#This Row],[Джерело теплозабезпечення №3]])</f>
        <v/>
      </c>
      <c r="M164" s="21"/>
      <c r="N16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4" s="27"/>
      <c r="S16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4" s="72"/>
      <c r="U16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4" s="29"/>
      <c r="W16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5" spans="1:23">
      <c r="A165" s="124">
        <v>162</v>
      </c>
      <c r="B165" s="125" t="str">
        <f>IF(Таблица1[[#This Row],[Коротка назва будівлі]]="","",Таблица1[[#This Row],[Коротка назва будівлі]])</f>
        <v/>
      </c>
      <c r="C165" s="125" t="str">
        <f>IF(Таблица1[[#This Row],[Категорія будівлі]]="","",Таблица1[[#This Row],[Категорія будівлі]])</f>
        <v/>
      </c>
      <c r="D165" s="124" t="str">
        <f>IF(Таблица1[[#This Row],[Джерело теплозабезпечення]]="","",Таблица1[[#This Row],[Джерело теплозабезпечення]])</f>
        <v/>
      </c>
      <c r="E165" s="21"/>
      <c r="F16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5" s="128" t="str">
        <f>IF(Таблица2021[[#This Row],[Джерело теплозабезпечення №2]]="","",Таблица2021[[#This Row],[Джерело теплозабезпечення №2]])</f>
        <v/>
      </c>
      <c r="I165" s="21"/>
      <c r="J16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5" s="128" t="str">
        <f>IF(Таблица2021[[#This Row],[Джерело теплозабезпечення №3]]="","",Таблица2021[[#This Row],[Джерело теплозабезпечення №3]])</f>
        <v/>
      </c>
      <c r="M165" s="21"/>
      <c r="N16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5" s="27"/>
      <c r="S16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5" s="72"/>
      <c r="U16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5" s="29"/>
      <c r="W16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6" spans="1:23">
      <c r="A166" s="124">
        <v>163</v>
      </c>
      <c r="B166" s="125" t="str">
        <f>IF(Таблица1[[#This Row],[Коротка назва будівлі]]="","",Таблица1[[#This Row],[Коротка назва будівлі]])</f>
        <v/>
      </c>
      <c r="C166" s="125" t="str">
        <f>IF(Таблица1[[#This Row],[Категорія будівлі]]="","",Таблица1[[#This Row],[Категорія будівлі]])</f>
        <v/>
      </c>
      <c r="D166" s="124" t="str">
        <f>IF(Таблица1[[#This Row],[Джерело теплозабезпечення]]="","",Таблица1[[#This Row],[Джерело теплозабезпечення]])</f>
        <v/>
      </c>
      <c r="E166" s="21"/>
      <c r="F16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6" s="128" t="str">
        <f>IF(Таблица2021[[#This Row],[Джерело теплозабезпечення №2]]="","",Таблица2021[[#This Row],[Джерело теплозабезпечення №2]])</f>
        <v/>
      </c>
      <c r="I166" s="21"/>
      <c r="J16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6" s="128" t="str">
        <f>IF(Таблица2021[[#This Row],[Джерело теплозабезпечення №3]]="","",Таблица2021[[#This Row],[Джерело теплозабезпечення №3]])</f>
        <v/>
      </c>
      <c r="M166" s="21"/>
      <c r="N16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6" s="27"/>
      <c r="S16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6" s="72"/>
      <c r="U16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6" s="29"/>
      <c r="W16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7" spans="1:23">
      <c r="A167" s="124">
        <v>164</v>
      </c>
      <c r="B167" s="125" t="str">
        <f>IF(Таблица1[[#This Row],[Коротка назва будівлі]]="","",Таблица1[[#This Row],[Коротка назва будівлі]])</f>
        <v/>
      </c>
      <c r="C167" s="125" t="str">
        <f>IF(Таблица1[[#This Row],[Категорія будівлі]]="","",Таблица1[[#This Row],[Категорія будівлі]])</f>
        <v/>
      </c>
      <c r="D167" s="124" t="str">
        <f>IF(Таблица1[[#This Row],[Джерело теплозабезпечення]]="","",Таблица1[[#This Row],[Джерело теплозабезпечення]])</f>
        <v/>
      </c>
      <c r="E167" s="21"/>
      <c r="F16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7" s="128" t="str">
        <f>IF(Таблица2021[[#This Row],[Джерело теплозабезпечення №2]]="","",Таблица2021[[#This Row],[Джерело теплозабезпечення №2]])</f>
        <v/>
      </c>
      <c r="I167" s="21"/>
      <c r="J16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7" s="128" t="str">
        <f>IF(Таблица2021[[#This Row],[Джерело теплозабезпечення №3]]="","",Таблица2021[[#This Row],[Джерело теплозабезпечення №3]])</f>
        <v/>
      </c>
      <c r="M167" s="21"/>
      <c r="N16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7" s="27"/>
      <c r="S16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7" s="72"/>
      <c r="U16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7" s="29"/>
      <c r="W16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8" spans="1:23">
      <c r="A168" s="124">
        <v>165</v>
      </c>
      <c r="B168" s="125" t="str">
        <f>IF(Таблица1[[#This Row],[Коротка назва будівлі]]="","",Таблица1[[#This Row],[Коротка назва будівлі]])</f>
        <v/>
      </c>
      <c r="C168" s="125" t="str">
        <f>IF(Таблица1[[#This Row],[Категорія будівлі]]="","",Таблица1[[#This Row],[Категорія будівлі]])</f>
        <v/>
      </c>
      <c r="D168" s="124" t="str">
        <f>IF(Таблица1[[#This Row],[Джерело теплозабезпечення]]="","",Таблица1[[#This Row],[Джерело теплозабезпечення]])</f>
        <v/>
      </c>
      <c r="E168" s="21"/>
      <c r="F16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8" s="128" t="str">
        <f>IF(Таблица2021[[#This Row],[Джерело теплозабезпечення №2]]="","",Таблица2021[[#This Row],[Джерело теплозабезпечення №2]])</f>
        <v/>
      </c>
      <c r="I168" s="21"/>
      <c r="J16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8" s="128" t="str">
        <f>IF(Таблица2021[[#This Row],[Джерело теплозабезпечення №3]]="","",Таблица2021[[#This Row],[Джерело теплозабезпечення №3]])</f>
        <v/>
      </c>
      <c r="M168" s="21"/>
      <c r="N16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8" s="27"/>
      <c r="S16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8" s="72"/>
      <c r="U16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8" s="29"/>
      <c r="W16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69" spans="1:23">
      <c r="A169" s="124">
        <v>166</v>
      </c>
      <c r="B169" s="125" t="str">
        <f>IF(Таблица1[[#This Row],[Коротка назва будівлі]]="","",Таблица1[[#This Row],[Коротка назва будівлі]])</f>
        <v/>
      </c>
      <c r="C169" s="125" t="str">
        <f>IF(Таблица1[[#This Row],[Категорія будівлі]]="","",Таблица1[[#This Row],[Категорія будівлі]])</f>
        <v/>
      </c>
      <c r="D169" s="124" t="str">
        <f>IF(Таблица1[[#This Row],[Джерело теплозабезпечення]]="","",Таблица1[[#This Row],[Джерело теплозабезпечення]])</f>
        <v/>
      </c>
      <c r="E169" s="21"/>
      <c r="F16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6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69" s="128" t="str">
        <f>IF(Таблица2021[[#This Row],[Джерело теплозабезпечення №2]]="","",Таблица2021[[#This Row],[Джерело теплозабезпечення №2]])</f>
        <v/>
      </c>
      <c r="I169" s="21"/>
      <c r="J16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6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69" s="128" t="str">
        <f>IF(Таблица2021[[#This Row],[Джерело теплозабезпечення №3]]="","",Таблица2021[[#This Row],[Джерело теплозабезпечення №3]])</f>
        <v/>
      </c>
      <c r="M169" s="21"/>
      <c r="N16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6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6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6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69" s="27"/>
      <c r="S16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69" s="72"/>
      <c r="U16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69" s="29"/>
      <c r="W16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0" spans="1:23">
      <c r="A170" s="124">
        <v>167</v>
      </c>
      <c r="B170" s="125" t="str">
        <f>IF(Таблица1[[#This Row],[Коротка назва будівлі]]="","",Таблица1[[#This Row],[Коротка назва будівлі]])</f>
        <v/>
      </c>
      <c r="C170" s="125" t="str">
        <f>IF(Таблица1[[#This Row],[Категорія будівлі]]="","",Таблица1[[#This Row],[Категорія будівлі]])</f>
        <v/>
      </c>
      <c r="D170" s="124" t="str">
        <f>IF(Таблица1[[#This Row],[Джерело теплозабезпечення]]="","",Таблица1[[#This Row],[Джерело теплозабезпечення]])</f>
        <v/>
      </c>
      <c r="E170" s="21"/>
      <c r="F17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0" s="128" t="str">
        <f>IF(Таблица2021[[#This Row],[Джерело теплозабезпечення №2]]="","",Таблица2021[[#This Row],[Джерело теплозабезпечення №2]])</f>
        <v/>
      </c>
      <c r="I170" s="21"/>
      <c r="J17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0" s="128" t="str">
        <f>IF(Таблица2021[[#This Row],[Джерело теплозабезпечення №3]]="","",Таблица2021[[#This Row],[Джерело теплозабезпечення №3]])</f>
        <v/>
      </c>
      <c r="M170" s="21"/>
      <c r="N17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0" s="27"/>
      <c r="S17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0" s="72"/>
      <c r="U17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0" s="29"/>
      <c r="W17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1" spans="1:23">
      <c r="A171" s="124">
        <v>168</v>
      </c>
      <c r="B171" s="125" t="str">
        <f>IF(Таблица1[[#This Row],[Коротка назва будівлі]]="","",Таблица1[[#This Row],[Коротка назва будівлі]])</f>
        <v/>
      </c>
      <c r="C171" s="125" t="str">
        <f>IF(Таблица1[[#This Row],[Категорія будівлі]]="","",Таблица1[[#This Row],[Категорія будівлі]])</f>
        <v/>
      </c>
      <c r="D171" s="124" t="str">
        <f>IF(Таблица1[[#This Row],[Джерело теплозабезпечення]]="","",Таблица1[[#This Row],[Джерело теплозабезпечення]])</f>
        <v/>
      </c>
      <c r="E171" s="21"/>
      <c r="F17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1" s="128" t="str">
        <f>IF(Таблица2021[[#This Row],[Джерело теплозабезпечення №2]]="","",Таблица2021[[#This Row],[Джерело теплозабезпечення №2]])</f>
        <v/>
      </c>
      <c r="I171" s="21"/>
      <c r="J17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1" s="128" t="str">
        <f>IF(Таблица2021[[#This Row],[Джерело теплозабезпечення №3]]="","",Таблица2021[[#This Row],[Джерело теплозабезпечення №3]])</f>
        <v/>
      </c>
      <c r="M171" s="21"/>
      <c r="N17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1" s="27"/>
      <c r="S17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1" s="72"/>
      <c r="U17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1" s="29"/>
      <c r="W17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2" spans="1:23">
      <c r="A172" s="124">
        <v>169</v>
      </c>
      <c r="B172" s="125" t="str">
        <f>IF(Таблица1[[#This Row],[Коротка назва будівлі]]="","",Таблица1[[#This Row],[Коротка назва будівлі]])</f>
        <v/>
      </c>
      <c r="C172" s="125" t="str">
        <f>IF(Таблица1[[#This Row],[Категорія будівлі]]="","",Таблица1[[#This Row],[Категорія будівлі]])</f>
        <v/>
      </c>
      <c r="D172" s="124" t="str">
        <f>IF(Таблица1[[#This Row],[Джерело теплозабезпечення]]="","",Таблица1[[#This Row],[Джерело теплозабезпечення]])</f>
        <v/>
      </c>
      <c r="E172" s="21"/>
      <c r="F17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2" s="128" t="str">
        <f>IF(Таблица2021[[#This Row],[Джерело теплозабезпечення №2]]="","",Таблица2021[[#This Row],[Джерело теплозабезпечення №2]])</f>
        <v/>
      </c>
      <c r="I172" s="21"/>
      <c r="J17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2" s="128" t="str">
        <f>IF(Таблица2021[[#This Row],[Джерело теплозабезпечення №3]]="","",Таблица2021[[#This Row],[Джерело теплозабезпечення №3]])</f>
        <v/>
      </c>
      <c r="M172" s="21"/>
      <c r="N17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2" s="27"/>
      <c r="S17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2" s="72"/>
      <c r="U17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2" s="29"/>
      <c r="W17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3" spans="1:23">
      <c r="A173" s="124">
        <v>170</v>
      </c>
      <c r="B173" s="125" t="str">
        <f>IF(Таблица1[[#This Row],[Коротка назва будівлі]]="","",Таблица1[[#This Row],[Коротка назва будівлі]])</f>
        <v/>
      </c>
      <c r="C173" s="125" t="str">
        <f>IF(Таблица1[[#This Row],[Категорія будівлі]]="","",Таблица1[[#This Row],[Категорія будівлі]])</f>
        <v/>
      </c>
      <c r="D173" s="124" t="str">
        <f>IF(Таблица1[[#This Row],[Джерело теплозабезпечення]]="","",Таблица1[[#This Row],[Джерело теплозабезпечення]])</f>
        <v/>
      </c>
      <c r="E173" s="21"/>
      <c r="F17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3" s="128" t="str">
        <f>IF(Таблица2021[[#This Row],[Джерело теплозабезпечення №2]]="","",Таблица2021[[#This Row],[Джерело теплозабезпечення №2]])</f>
        <v/>
      </c>
      <c r="I173" s="21"/>
      <c r="J17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3" s="128" t="str">
        <f>IF(Таблица2021[[#This Row],[Джерело теплозабезпечення №3]]="","",Таблица2021[[#This Row],[Джерело теплозабезпечення №3]])</f>
        <v/>
      </c>
      <c r="M173" s="21"/>
      <c r="N17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3" s="27"/>
      <c r="S17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3" s="72"/>
      <c r="U17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3" s="29"/>
      <c r="W17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4" spans="1:23">
      <c r="A174" s="124">
        <v>171</v>
      </c>
      <c r="B174" s="125" t="str">
        <f>IF(Таблица1[[#This Row],[Коротка назва будівлі]]="","",Таблица1[[#This Row],[Коротка назва будівлі]])</f>
        <v/>
      </c>
      <c r="C174" s="125" t="str">
        <f>IF(Таблица1[[#This Row],[Категорія будівлі]]="","",Таблица1[[#This Row],[Категорія будівлі]])</f>
        <v/>
      </c>
      <c r="D174" s="124" t="str">
        <f>IF(Таблица1[[#This Row],[Джерело теплозабезпечення]]="","",Таблица1[[#This Row],[Джерело теплозабезпечення]])</f>
        <v/>
      </c>
      <c r="E174" s="21"/>
      <c r="F17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4" s="128" t="str">
        <f>IF(Таблица2021[[#This Row],[Джерело теплозабезпечення №2]]="","",Таблица2021[[#This Row],[Джерело теплозабезпечення №2]])</f>
        <v/>
      </c>
      <c r="I174" s="21"/>
      <c r="J17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4" s="128" t="str">
        <f>IF(Таблица2021[[#This Row],[Джерело теплозабезпечення №3]]="","",Таблица2021[[#This Row],[Джерело теплозабезпечення №3]])</f>
        <v/>
      </c>
      <c r="M174" s="21"/>
      <c r="N17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4" s="27"/>
      <c r="S17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4" s="72"/>
      <c r="U17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4" s="29"/>
      <c r="W17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5" spans="1:23">
      <c r="A175" s="124">
        <v>172</v>
      </c>
      <c r="B175" s="125" t="str">
        <f>IF(Таблица1[[#This Row],[Коротка назва будівлі]]="","",Таблица1[[#This Row],[Коротка назва будівлі]])</f>
        <v/>
      </c>
      <c r="C175" s="125" t="str">
        <f>IF(Таблица1[[#This Row],[Категорія будівлі]]="","",Таблица1[[#This Row],[Категорія будівлі]])</f>
        <v/>
      </c>
      <c r="D175" s="124" t="str">
        <f>IF(Таблица1[[#This Row],[Джерело теплозабезпечення]]="","",Таблица1[[#This Row],[Джерело теплозабезпечення]])</f>
        <v/>
      </c>
      <c r="E175" s="21"/>
      <c r="F17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5" s="128" t="str">
        <f>IF(Таблица2021[[#This Row],[Джерело теплозабезпечення №2]]="","",Таблица2021[[#This Row],[Джерело теплозабезпечення №2]])</f>
        <v/>
      </c>
      <c r="I175" s="21"/>
      <c r="J17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5" s="128" t="str">
        <f>IF(Таблица2021[[#This Row],[Джерело теплозабезпечення №3]]="","",Таблица2021[[#This Row],[Джерело теплозабезпечення №3]])</f>
        <v/>
      </c>
      <c r="M175" s="21"/>
      <c r="N17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5" s="27"/>
      <c r="S17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5" s="72"/>
      <c r="U17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5" s="29"/>
      <c r="W17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6" spans="1:23">
      <c r="A176" s="124">
        <v>173</v>
      </c>
      <c r="B176" s="125" t="str">
        <f>IF(Таблица1[[#This Row],[Коротка назва будівлі]]="","",Таблица1[[#This Row],[Коротка назва будівлі]])</f>
        <v/>
      </c>
      <c r="C176" s="125" t="str">
        <f>IF(Таблица1[[#This Row],[Категорія будівлі]]="","",Таблица1[[#This Row],[Категорія будівлі]])</f>
        <v/>
      </c>
      <c r="D176" s="124" t="str">
        <f>IF(Таблица1[[#This Row],[Джерело теплозабезпечення]]="","",Таблица1[[#This Row],[Джерело теплозабезпечення]])</f>
        <v/>
      </c>
      <c r="E176" s="21"/>
      <c r="F17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6" s="128" t="str">
        <f>IF(Таблица2021[[#This Row],[Джерело теплозабезпечення №2]]="","",Таблица2021[[#This Row],[Джерело теплозабезпечення №2]])</f>
        <v/>
      </c>
      <c r="I176" s="21"/>
      <c r="J17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6" s="128" t="str">
        <f>IF(Таблица2021[[#This Row],[Джерело теплозабезпечення №3]]="","",Таблица2021[[#This Row],[Джерело теплозабезпечення №3]])</f>
        <v/>
      </c>
      <c r="M176" s="21"/>
      <c r="N17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6" s="27"/>
      <c r="S17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6" s="72"/>
      <c r="U17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6" s="29"/>
      <c r="W17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7" spans="1:23">
      <c r="A177" s="124">
        <v>174</v>
      </c>
      <c r="B177" s="125" t="str">
        <f>IF(Таблица1[[#This Row],[Коротка назва будівлі]]="","",Таблица1[[#This Row],[Коротка назва будівлі]])</f>
        <v/>
      </c>
      <c r="C177" s="125" t="str">
        <f>IF(Таблица1[[#This Row],[Категорія будівлі]]="","",Таблица1[[#This Row],[Категорія будівлі]])</f>
        <v/>
      </c>
      <c r="D177" s="124" t="str">
        <f>IF(Таблица1[[#This Row],[Джерело теплозабезпечення]]="","",Таблица1[[#This Row],[Джерело теплозабезпечення]])</f>
        <v/>
      </c>
      <c r="E177" s="21"/>
      <c r="F17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7" s="128" t="str">
        <f>IF(Таблица2021[[#This Row],[Джерело теплозабезпечення №2]]="","",Таблица2021[[#This Row],[Джерело теплозабезпечення №2]])</f>
        <v/>
      </c>
      <c r="I177" s="21"/>
      <c r="J17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7" s="128" t="str">
        <f>IF(Таблица2021[[#This Row],[Джерело теплозабезпечення №3]]="","",Таблица2021[[#This Row],[Джерело теплозабезпечення №3]])</f>
        <v/>
      </c>
      <c r="M177" s="21"/>
      <c r="N17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7" s="27"/>
      <c r="S17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7" s="72"/>
      <c r="U17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7" s="29"/>
      <c r="W17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8" spans="1:23">
      <c r="A178" s="124">
        <v>175</v>
      </c>
      <c r="B178" s="125" t="str">
        <f>IF(Таблица1[[#This Row],[Коротка назва будівлі]]="","",Таблица1[[#This Row],[Коротка назва будівлі]])</f>
        <v/>
      </c>
      <c r="C178" s="125" t="str">
        <f>IF(Таблица1[[#This Row],[Категорія будівлі]]="","",Таблица1[[#This Row],[Категорія будівлі]])</f>
        <v/>
      </c>
      <c r="D178" s="124" t="str">
        <f>IF(Таблица1[[#This Row],[Джерело теплозабезпечення]]="","",Таблица1[[#This Row],[Джерело теплозабезпечення]])</f>
        <v/>
      </c>
      <c r="E178" s="21"/>
      <c r="F17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8" s="128" t="str">
        <f>IF(Таблица2021[[#This Row],[Джерело теплозабезпечення №2]]="","",Таблица2021[[#This Row],[Джерело теплозабезпечення №2]])</f>
        <v/>
      </c>
      <c r="I178" s="21"/>
      <c r="J17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8" s="128" t="str">
        <f>IF(Таблица2021[[#This Row],[Джерело теплозабезпечення №3]]="","",Таблица2021[[#This Row],[Джерело теплозабезпечення №3]])</f>
        <v/>
      </c>
      <c r="M178" s="21"/>
      <c r="N17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8" s="27"/>
      <c r="S17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8" s="72"/>
      <c r="U17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8" s="29"/>
      <c r="W17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79" spans="1:23">
      <c r="A179" s="124">
        <v>176</v>
      </c>
      <c r="B179" s="125" t="str">
        <f>IF(Таблица1[[#This Row],[Коротка назва будівлі]]="","",Таблица1[[#This Row],[Коротка назва будівлі]])</f>
        <v/>
      </c>
      <c r="C179" s="125" t="str">
        <f>IF(Таблица1[[#This Row],[Категорія будівлі]]="","",Таблица1[[#This Row],[Категорія будівлі]])</f>
        <v/>
      </c>
      <c r="D179" s="124" t="str">
        <f>IF(Таблица1[[#This Row],[Джерело теплозабезпечення]]="","",Таблица1[[#This Row],[Джерело теплозабезпечення]])</f>
        <v/>
      </c>
      <c r="E179" s="21"/>
      <c r="F17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7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79" s="128" t="str">
        <f>IF(Таблица2021[[#This Row],[Джерело теплозабезпечення №2]]="","",Таблица2021[[#This Row],[Джерело теплозабезпечення №2]])</f>
        <v/>
      </c>
      <c r="I179" s="21"/>
      <c r="J17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7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79" s="128" t="str">
        <f>IF(Таблица2021[[#This Row],[Джерело теплозабезпечення №3]]="","",Таблица2021[[#This Row],[Джерело теплозабезпечення №3]])</f>
        <v/>
      </c>
      <c r="M179" s="21"/>
      <c r="N17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7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7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7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79" s="27"/>
      <c r="S17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79" s="72"/>
      <c r="U17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79" s="29"/>
      <c r="W17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0" spans="1:23">
      <c r="A180" s="124">
        <v>177</v>
      </c>
      <c r="B180" s="125" t="str">
        <f>IF(Таблица1[[#This Row],[Коротка назва будівлі]]="","",Таблица1[[#This Row],[Коротка назва будівлі]])</f>
        <v/>
      </c>
      <c r="C180" s="125" t="str">
        <f>IF(Таблица1[[#This Row],[Категорія будівлі]]="","",Таблица1[[#This Row],[Категорія будівлі]])</f>
        <v/>
      </c>
      <c r="D180" s="124" t="str">
        <f>IF(Таблица1[[#This Row],[Джерело теплозабезпечення]]="","",Таблица1[[#This Row],[Джерело теплозабезпечення]])</f>
        <v/>
      </c>
      <c r="E180" s="21"/>
      <c r="F18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0" s="128" t="str">
        <f>IF(Таблица2021[[#This Row],[Джерело теплозабезпечення №2]]="","",Таблица2021[[#This Row],[Джерело теплозабезпечення №2]])</f>
        <v/>
      </c>
      <c r="I180" s="21"/>
      <c r="J18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0" s="128" t="str">
        <f>IF(Таблица2021[[#This Row],[Джерело теплозабезпечення №3]]="","",Таблица2021[[#This Row],[Джерело теплозабезпечення №3]])</f>
        <v/>
      </c>
      <c r="M180" s="21"/>
      <c r="N18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0" s="27"/>
      <c r="S18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0" s="72"/>
      <c r="U18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0" s="29"/>
      <c r="W18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1" spans="1:23">
      <c r="A181" s="124">
        <v>178</v>
      </c>
      <c r="B181" s="125" t="str">
        <f>IF(Таблица1[[#This Row],[Коротка назва будівлі]]="","",Таблица1[[#This Row],[Коротка назва будівлі]])</f>
        <v/>
      </c>
      <c r="C181" s="125" t="str">
        <f>IF(Таблица1[[#This Row],[Категорія будівлі]]="","",Таблица1[[#This Row],[Категорія будівлі]])</f>
        <v/>
      </c>
      <c r="D181" s="124" t="str">
        <f>IF(Таблица1[[#This Row],[Джерело теплозабезпечення]]="","",Таблица1[[#This Row],[Джерело теплозабезпечення]])</f>
        <v/>
      </c>
      <c r="E181" s="21"/>
      <c r="F18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1" s="128" t="str">
        <f>IF(Таблица2021[[#This Row],[Джерело теплозабезпечення №2]]="","",Таблица2021[[#This Row],[Джерело теплозабезпечення №2]])</f>
        <v/>
      </c>
      <c r="I181" s="21"/>
      <c r="J18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1" s="128" t="str">
        <f>IF(Таблица2021[[#This Row],[Джерело теплозабезпечення №3]]="","",Таблица2021[[#This Row],[Джерело теплозабезпечення №3]])</f>
        <v/>
      </c>
      <c r="M181" s="21"/>
      <c r="N18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1" s="27"/>
      <c r="S18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1" s="72"/>
      <c r="U18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1" s="29"/>
      <c r="W18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2" spans="1:23">
      <c r="A182" s="124">
        <v>179</v>
      </c>
      <c r="B182" s="125" t="str">
        <f>IF(Таблица1[[#This Row],[Коротка назва будівлі]]="","",Таблица1[[#This Row],[Коротка назва будівлі]])</f>
        <v/>
      </c>
      <c r="C182" s="125" t="str">
        <f>IF(Таблица1[[#This Row],[Категорія будівлі]]="","",Таблица1[[#This Row],[Категорія будівлі]])</f>
        <v/>
      </c>
      <c r="D182" s="124" t="str">
        <f>IF(Таблица1[[#This Row],[Джерело теплозабезпечення]]="","",Таблица1[[#This Row],[Джерело теплозабезпечення]])</f>
        <v/>
      </c>
      <c r="E182" s="21"/>
      <c r="F18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2" s="128" t="str">
        <f>IF(Таблица2021[[#This Row],[Джерело теплозабезпечення №2]]="","",Таблица2021[[#This Row],[Джерело теплозабезпечення №2]])</f>
        <v/>
      </c>
      <c r="I182" s="21"/>
      <c r="J18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2" s="128" t="str">
        <f>IF(Таблица2021[[#This Row],[Джерело теплозабезпечення №3]]="","",Таблица2021[[#This Row],[Джерело теплозабезпечення №3]])</f>
        <v/>
      </c>
      <c r="M182" s="21"/>
      <c r="N18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2" s="27"/>
      <c r="S18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2" s="72"/>
      <c r="U18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2" s="29"/>
      <c r="W18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3" spans="1:23">
      <c r="A183" s="124">
        <v>180</v>
      </c>
      <c r="B183" s="125" t="str">
        <f>IF(Таблица1[[#This Row],[Коротка назва будівлі]]="","",Таблица1[[#This Row],[Коротка назва будівлі]])</f>
        <v/>
      </c>
      <c r="C183" s="125" t="str">
        <f>IF(Таблица1[[#This Row],[Категорія будівлі]]="","",Таблица1[[#This Row],[Категорія будівлі]])</f>
        <v/>
      </c>
      <c r="D183" s="124" t="str">
        <f>IF(Таблица1[[#This Row],[Джерело теплозабезпечення]]="","",Таблица1[[#This Row],[Джерело теплозабезпечення]])</f>
        <v/>
      </c>
      <c r="E183" s="21"/>
      <c r="F18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3" s="128" t="str">
        <f>IF(Таблица2021[[#This Row],[Джерело теплозабезпечення №2]]="","",Таблица2021[[#This Row],[Джерело теплозабезпечення №2]])</f>
        <v/>
      </c>
      <c r="I183" s="21"/>
      <c r="J18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3" s="128" t="str">
        <f>IF(Таблица2021[[#This Row],[Джерело теплозабезпечення №3]]="","",Таблица2021[[#This Row],[Джерело теплозабезпечення №3]])</f>
        <v/>
      </c>
      <c r="M183" s="21"/>
      <c r="N18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3" s="27"/>
      <c r="S18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3" s="72"/>
      <c r="U18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3" s="29"/>
      <c r="W18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4" spans="1:23">
      <c r="A184" s="124">
        <v>181</v>
      </c>
      <c r="B184" s="125" t="str">
        <f>IF(Таблица1[[#This Row],[Коротка назва будівлі]]="","",Таблица1[[#This Row],[Коротка назва будівлі]])</f>
        <v/>
      </c>
      <c r="C184" s="125" t="str">
        <f>IF(Таблица1[[#This Row],[Категорія будівлі]]="","",Таблица1[[#This Row],[Категорія будівлі]])</f>
        <v/>
      </c>
      <c r="D184" s="124" t="str">
        <f>IF(Таблица1[[#This Row],[Джерело теплозабезпечення]]="","",Таблица1[[#This Row],[Джерело теплозабезпечення]])</f>
        <v/>
      </c>
      <c r="E184" s="21"/>
      <c r="F18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4" s="128" t="str">
        <f>IF(Таблица2021[[#This Row],[Джерело теплозабезпечення №2]]="","",Таблица2021[[#This Row],[Джерело теплозабезпечення №2]])</f>
        <v/>
      </c>
      <c r="I184" s="21"/>
      <c r="J18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4" s="128" t="str">
        <f>IF(Таблица2021[[#This Row],[Джерело теплозабезпечення №3]]="","",Таблица2021[[#This Row],[Джерело теплозабезпечення №3]])</f>
        <v/>
      </c>
      <c r="M184" s="21"/>
      <c r="N18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4" s="27"/>
      <c r="S18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4" s="72"/>
      <c r="U18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4" s="29"/>
      <c r="W18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5" spans="1:23">
      <c r="A185" s="124">
        <v>182</v>
      </c>
      <c r="B185" s="125" t="str">
        <f>IF(Таблица1[[#This Row],[Коротка назва будівлі]]="","",Таблица1[[#This Row],[Коротка назва будівлі]])</f>
        <v/>
      </c>
      <c r="C185" s="125" t="str">
        <f>IF(Таблица1[[#This Row],[Категорія будівлі]]="","",Таблица1[[#This Row],[Категорія будівлі]])</f>
        <v/>
      </c>
      <c r="D185" s="124" t="str">
        <f>IF(Таблица1[[#This Row],[Джерело теплозабезпечення]]="","",Таблица1[[#This Row],[Джерело теплозабезпечення]])</f>
        <v/>
      </c>
      <c r="E185" s="21"/>
      <c r="F18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5" s="128" t="str">
        <f>IF(Таблица2021[[#This Row],[Джерело теплозабезпечення №2]]="","",Таблица2021[[#This Row],[Джерело теплозабезпечення №2]])</f>
        <v/>
      </c>
      <c r="I185" s="21"/>
      <c r="J18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5" s="128" t="str">
        <f>IF(Таблица2021[[#This Row],[Джерело теплозабезпечення №3]]="","",Таблица2021[[#This Row],[Джерело теплозабезпечення №3]])</f>
        <v/>
      </c>
      <c r="M185" s="21"/>
      <c r="N18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5" s="27"/>
      <c r="S18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5" s="72"/>
      <c r="U18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5" s="29"/>
      <c r="W18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6" spans="1:23">
      <c r="A186" s="124">
        <v>183</v>
      </c>
      <c r="B186" s="125" t="str">
        <f>IF(Таблица1[[#This Row],[Коротка назва будівлі]]="","",Таблица1[[#This Row],[Коротка назва будівлі]])</f>
        <v/>
      </c>
      <c r="C186" s="125" t="str">
        <f>IF(Таблица1[[#This Row],[Категорія будівлі]]="","",Таблица1[[#This Row],[Категорія будівлі]])</f>
        <v/>
      </c>
      <c r="D186" s="124" t="str">
        <f>IF(Таблица1[[#This Row],[Джерело теплозабезпечення]]="","",Таблица1[[#This Row],[Джерело теплозабезпечення]])</f>
        <v/>
      </c>
      <c r="E186" s="21"/>
      <c r="F18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6" s="128" t="str">
        <f>IF(Таблица2021[[#This Row],[Джерело теплозабезпечення №2]]="","",Таблица2021[[#This Row],[Джерело теплозабезпечення №2]])</f>
        <v/>
      </c>
      <c r="I186" s="21"/>
      <c r="J18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6" s="128" t="str">
        <f>IF(Таблица2021[[#This Row],[Джерело теплозабезпечення №3]]="","",Таблица2021[[#This Row],[Джерело теплозабезпечення №3]])</f>
        <v/>
      </c>
      <c r="M186" s="21"/>
      <c r="N18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6" s="27"/>
      <c r="S18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6" s="72"/>
      <c r="U18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6" s="29"/>
      <c r="W18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7" spans="1:23">
      <c r="A187" s="124">
        <v>184</v>
      </c>
      <c r="B187" s="125" t="str">
        <f>IF(Таблица1[[#This Row],[Коротка назва будівлі]]="","",Таблица1[[#This Row],[Коротка назва будівлі]])</f>
        <v/>
      </c>
      <c r="C187" s="125" t="str">
        <f>IF(Таблица1[[#This Row],[Категорія будівлі]]="","",Таблица1[[#This Row],[Категорія будівлі]])</f>
        <v/>
      </c>
      <c r="D187" s="124" t="str">
        <f>IF(Таблица1[[#This Row],[Джерело теплозабезпечення]]="","",Таблица1[[#This Row],[Джерело теплозабезпечення]])</f>
        <v/>
      </c>
      <c r="E187" s="21"/>
      <c r="F18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7" s="128" t="str">
        <f>IF(Таблица2021[[#This Row],[Джерело теплозабезпечення №2]]="","",Таблица2021[[#This Row],[Джерело теплозабезпечення №2]])</f>
        <v/>
      </c>
      <c r="I187" s="21"/>
      <c r="J18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7" s="128" t="str">
        <f>IF(Таблица2021[[#This Row],[Джерело теплозабезпечення №3]]="","",Таблица2021[[#This Row],[Джерело теплозабезпечення №3]])</f>
        <v/>
      </c>
      <c r="M187" s="21"/>
      <c r="N18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7" s="27"/>
      <c r="S18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7" s="72"/>
      <c r="U18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7" s="29"/>
      <c r="W18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8" spans="1:23">
      <c r="A188" s="124">
        <v>185</v>
      </c>
      <c r="B188" s="125" t="str">
        <f>IF(Таблица1[[#This Row],[Коротка назва будівлі]]="","",Таблица1[[#This Row],[Коротка назва будівлі]])</f>
        <v/>
      </c>
      <c r="C188" s="125" t="str">
        <f>IF(Таблица1[[#This Row],[Категорія будівлі]]="","",Таблица1[[#This Row],[Категорія будівлі]])</f>
        <v/>
      </c>
      <c r="D188" s="124" t="str">
        <f>IF(Таблица1[[#This Row],[Джерело теплозабезпечення]]="","",Таблица1[[#This Row],[Джерело теплозабезпечення]])</f>
        <v/>
      </c>
      <c r="E188" s="21"/>
      <c r="F18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8" s="128" t="str">
        <f>IF(Таблица2021[[#This Row],[Джерело теплозабезпечення №2]]="","",Таблица2021[[#This Row],[Джерело теплозабезпечення №2]])</f>
        <v/>
      </c>
      <c r="I188" s="21"/>
      <c r="J18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8" s="128" t="str">
        <f>IF(Таблица2021[[#This Row],[Джерело теплозабезпечення №3]]="","",Таблица2021[[#This Row],[Джерело теплозабезпечення №3]])</f>
        <v/>
      </c>
      <c r="M188" s="21"/>
      <c r="N18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8" s="27"/>
      <c r="S18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8" s="72"/>
      <c r="U18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8" s="29"/>
      <c r="W18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89" spans="1:23">
      <c r="A189" s="124">
        <v>186</v>
      </c>
      <c r="B189" s="125" t="str">
        <f>IF(Таблица1[[#This Row],[Коротка назва будівлі]]="","",Таблица1[[#This Row],[Коротка назва будівлі]])</f>
        <v/>
      </c>
      <c r="C189" s="125" t="str">
        <f>IF(Таблица1[[#This Row],[Категорія будівлі]]="","",Таблица1[[#This Row],[Категорія будівлі]])</f>
        <v/>
      </c>
      <c r="D189" s="124" t="str">
        <f>IF(Таблица1[[#This Row],[Джерело теплозабезпечення]]="","",Таблица1[[#This Row],[Джерело теплозабезпечення]])</f>
        <v/>
      </c>
      <c r="E189" s="21"/>
      <c r="F18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8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89" s="128" t="str">
        <f>IF(Таблица2021[[#This Row],[Джерело теплозабезпечення №2]]="","",Таблица2021[[#This Row],[Джерело теплозабезпечення №2]])</f>
        <v/>
      </c>
      <c r="I189" s="21"/>
      <c r="J18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8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89" s="128" t="str">
        <f>IF(Таблица2021[[#This Row],[Джерело теплозабезпечення №3]]="","",Таблица2021[[#This Row],[Джерело теплозабезпечення №3]])</f>
        <v/>
      </c>
      <c r="M189" s="21"/>
      <c r="N18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8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8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8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89" s="27"/>
      <c r="S18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89" s="72"/>
      <c r="U18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89" s="29"/>
      <c r="W18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0" spans="1:23">
      <c r="A190" s="124">
        <v>187</v>
      </c>
      <c r="B190" s="125" t="str">
        <f>IF(Таблица1[[#This Row],[Коротка назва будівлі]]="","",Таблица1[[#This Row],[Коротка назва будівлі]])</f>
        <v/>
      </c>
      <c r="C190" s="125" t="str">
        <f>IF(Таблица1[[#This Row],[Категорія будівлі]]="","",Таблица1[[#This Row],[Категорія будівлі]])</f>
        <v/>
      </c>
      <c r="D190" s="124" t="str">
        <f>IF(Таблица1[[#This Row],[Джерело теплозабезпечення]]="","",Таблица1[[#This Row],[Джерело теплозабезпечення]])</f>
        <v/>
      </c>
      <c r="E190" s="21"/>
      <c r="F19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0" s="128" t="str">
        <f>IF(Таблица2021[[#This Row],[Джерело теплозабезпечення №2]]="","",Таблица2021[[#This Row],[Джерело теплозабезпечення №2]])</f>
        <v/>
      </c>
      <c r="I190" s="21"/>
      <c r="J19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0" s="128" t="str">
        <f>IF(Таблица2021[[#This Row],[Джерело теплозабезпечення №3]]="","",Таблица2021[[#This Row],[Джерело теплозабезпечення №3]])</f>
        <v/>
      </c>
      <c r="M190" s="21"/>
      <c r="N19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0" s="27"/>
      <c r="S19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0" s="72"/>
      <c r="U19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0" s="29"/>
      <c r="W19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1" spans="1:23">
      <c r="A191" s="124">
        <v>188</v>
      </c>
      <c r="B191" s="125" t="str">
        <f>IF(Таблица1[[#This Row],[Коротка назва будівлі]]="","",Таблица1[[#This Row],[Коротка назва будівлі]])</f>
        <v/>
      </c>
      <c r="C191" s="125" t="str">
        <f>IF(Таблица1[[#This Row],[Категорія будівлі]]="","",Таблица1[[#This Row],[Категорія будівлі]])</f>
        <v/>
      </c>
      <c r="D191" s="124" t="str">
        <f>IF(Таблица1[[#This Row],[Джерело теплозабезпечення]]="","",Таблица1[[#This Row],[Джерело теплозабезпечення]])</f>
        <v/>
      </c>
      <c r="E191" s="21"/>
      <c r="F19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1" s="128" t="str">
        <f>IF(Таблица2021[[#This Row],[Джерело теплозабезпечення №2]]="","",Таблица2021[[#This Row],[Джерело теплозабезпечення №2]])</f>
        <v/>
      </c>
      <c r="I191" s="21"/>
      <c r="J19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1" s="128" t="str">
        <f>IF(Таблица2021[[#This Row],[Джерело теплозабезпечення №3]]="","",Таблица2021[[#This Row],[Джерело теплозабезпечення №3]])</f>
        <v/>
      </c>
      <c r="M191" s="21"/>
      <c r="N19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1" s="27"/>
      <c r="S19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1" s="72"/>
      <c r="U19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1" s="29"/>
      <c r="W19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2" spans="1:23">
      <c r="A192" s="124">
        <v>189</v>
      </c>
      <c r="B192" s="125" t="str">
        <f>IF(Таблица1[[#This Row],[Коротка назва будівлі]]="","",Таблица1[[#This Row],[Коротка назва будівлі]])</f>
        <v/>
      </c>
      <c r="C192" s="125" t="str">
        <f>IF(Таблица1[[#This Row],[Категорія будівлі]]="","",Таблица1[[#This Row],[Категорія будівлі]])</f>
        <v/>
      </c>
      <c r="D192" s="124" t="str">
        <f>IF(Таблица1[[#This Row],[Джерело теплозабезпечення]]="","",Таблица1[[#This Row],[Джерело теплозабезпечення]])</f>
        <v/>
      </c>
      <c r="E192" s="21"/>
      <c r="F19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2" s="128" t="str">
        <f>IF(Таблица2021[[#This Row],[Джерело теплозабезпечення №2]]="","",Таблица2021[[#This Row],[Джерело теплозабезпечення №2]])</f>
        <v/>
      </c>
      <c r="I192" s="21"/>
      <c r="J19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2" s="128" t="str">
        <f>IF(Таблица2021[[#This Row],[Джерело теплозабезпечення №3]]="","",Таблица2021[[#This Row],[Джерело теплозабезпечення №3]])</f>
        <v/>
      </c>
      <c r="M192" s="21"/>
      <c r="N19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2" s="27"/>
      <c r="S19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2" s="72"/>
      <c r="U19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2" s="29"/>
      <c r="W19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3" spans="1:23">
      <c r="A193" s="124">
        <v>190</v>
      </c>
      <c r="B193" s="125" t="str">
        <f>IF(Таблица1[[#This Row],[Коротка назва будівлі]]="","",Таблица1[[#This Row],[Коротка назва будівлі]])</f>
        <v/>
      </c>
      <c r="C193" s="125" t="str">
        <f>IF(Таблица1[[#This Row],[Категорія будівлі]]="","",Таблица1[[#This Row],[Категорія будівлі]])</f>
        <v/>
      </c>
      <c r="D193" s="124" t="str">
        <f>IF(Таблица1[[#This Row],[Джерело теплозабезпечення]]="","",Таблица1[[#This Row],[Джерело теплозабезпечення]])</f>
        <v/>
      </c>
      <c r="E193" s="21"/>
      <c r="F19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3" s="128" t="str">
        <f>IF(Таблица2021[[#This Row],[Джерело теплозабезпечення №2]]="","",Таблица2021[[#This Row],[Джерело теплозабезпечення №2]])</f>
        <v/>
      </c>
      <c r="I193" s="21"/>
      <c r="J19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3" s="128" t="str">
        <f>IF(Таблица2021[[#This Row],[Джерело теплозабезпечення №3]]="","",Таблица2021[[#This Row],[Джерело теплозабезпечення №3]])</f>
        <v/>
      </c>
      <c r="M193" s="21"/>
      <c r="N19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3" s="27"/>
      <c r="S19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3" s="72"/>
      <c r="U19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3" s="29"/>
      <c r="W19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4" spans="1:23">
      <c r="A194" s="124">
        <v>191</v>
      </c>
      <c r="B194" s="125" t="str">
        <f>IF(Таблица1[[#This Row],[Коротка назва будівлі]]="","",Таблица1[[#This Row],[Коротка назва будівлі]])</f>
        <v/>
      </c>
      <c r="C194" s="125" t="str">
        <f>IF(Таблица1[[#This Row],[Категорія будівлі]]="","",Таблица1[[#This Row],[Категорія будівлі]])</f>
        <v/>
      </c>
      <c r="D194" s="124" t="str">
        <f>IF(Таблица1[[#This Row],[Джерело теплозабезпечення]]="","",Таблица1[[#This Row],[Джерело теплозабезпечення]])</f>
        <v/>
      </c>
      <c r="E194" s="21"/>
      <c r="F194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4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4" s="128" t="str">
        <f>IF(Таблица2021[[#This Row],[Джерело теплозабезпечення №2]]="","",Таблица2021[[#This Row],[Джерело теплозабезпечення №2]])</f>
        <v/>
      </c>
      <c r="I194" s="21"/>
      <c r="J194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4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4" s="128" t="str">
        <f>IF(Таблица2021[[#This Row],[Джерело теплозабезпечення №3]]="","",Таблица2021[[#This Row],[Джерело теплозабезпечення №3]])</f>
        <v/>
      </c>
      <c r="M194" s="21"/>
      <c r="N194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4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4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4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4" s="27"/>
      <c r="S194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4" s="72"/>
      <c r="U194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4" s="29"/>
      <c r="W194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5" spans="1:23">
      <c r="A195" s="124">
        <v>192</v>
      </c>
      <c r="B195" s="125" t="str">
        <f>IF(Таблица1[[#This Row],[Коротка назва будівлі]]="","",Таблица1[[#This Row],[Коротка назва будівлі]])</f>
        <v/>
      </c>
      <c r="C195" s="125" t="str">
        <f>IF(Таблица1[[#This Row],[Категорія будівлі]]="","",Таблица1[[#This Row],[Категорія будівлі]])</f>
        <v/>
      </c>
      <c r="D195" s="124" t="str">
        <f>IF(Таблица1[[#This Row],[Джерело теплозабезпечення]]="","",Таблица1[[#This Row],[Джерело теплозабезпечення]])</f>
        <v/>
      </c>
      <c r="E195" s="21"/>
      <c r="F195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5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5" s="128" t="str">
        <f>IF(Таблица2021[[#This Row],[Джерело теплозабезпечення №2]]="","",Таблица2021[[#This Row],[Джерело теплозабезпечення №2]])</f>
        <v/>
      </c>
      <c r="I195" s="21"/>
      <c r="J195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5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5" s="128" t="str">
        <f>IF(Таблица2021[[#This Row],[Джерело теплозабезпечення №3]]="","",Таблица2021[[#This Row],[Джерело теплозабезпечення №3]])</f>
        <v/>
      </c>
      <c r="M195" s="21"/>
      <c r="N195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5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5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5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5" s="27"/>
      <c r="S195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5" s="72"/>
      <c r="U195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5" s="29"/>
      <c r="W195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6" spans="1:23">
      <c r="A196" s="124">
        <v>193</v>
      </c>
      <c r="B196" s="125" t="str">
        <f>IF(Таблица1[[#This Row],[Коротка назва будівлі]]="","",Таблица1[[#This Row],[Коротка назва будівлі]])</f>
        <v/>
      </c>
      <c r="C196" s="125" t="str">
        <f>IF(Таблица1[[#This Row],[Категорія будівлі]]="","",Таблица1[[#This Row],[Категорія будівлі]])</f>
        <v/>
      </c>
      <c r="D196" s="124" t="str">
        <f>IF(Таблица1[[#This Row],[Джерело теплозабезпечення]]="","",Таблица1[[#This Row],[Джерело теплозабезпечення]])</f>
        <v/>
      </c>
      <c r="E196" s="21"/>
      <c r="F196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6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6" s="128" t="str">
        <f>IF(Таблица2021[[#This Row],[Джерело теплозабезпечення №2]]="","",Таблица2021[[#This Row],[Джерело теплозабезпечення №2]])</f>
        <v/>
      </c>
      <c r="I196" s="21"/>
      <c r="J196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6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6" s="128" t="str">
        <f>IF(Таблица2021[[#This Row],[Джерело теплозабезпечення №3]]="","",Таблица2021[[#This Row],[Джерело теплозабезпечення №3]])</f>
        <v/>
      </c>
      <c r="M196" s="21"/>
      <c r="N196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6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6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6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6" s="27"/>
      <c r="S196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6" s="72"/>
      <c r="U196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6" s="29"/>
      <c r="W196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7" spans="1:23">
      <c r="A197" s="124">
        <v>194</v>
      </c>
      <c r="B197" s="125" t="str">
        <f>IF(Таблица1[[#This Row],[Коротка назва будівлі]]="","",Таблица1[[#This Row],[Коротка назва будівлі]])</f>
        <v/>
      </c>
      <c r="C197" s="125" t="str">
        <f>IF(Таблица1[[#This Row],[Категорія будівлі]]="","",Таблица1[[#This Row],[Категорія будівлі]])</f>
        <v/>
      </c>
      <c r="D197" s="124" t="str">
        <f>IF(Таблица1[[#This Row],[Джерело теплозабезпечення]]="","",Таблица1[[#This Row],[Джерело теплозабезпечення]])</f>
        <v/>
      </c>
      <c r="E197" s="21"/>
      <c r="F197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7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7" s="128" t="str">
        <f>IF(Таблица2021[[#This Row],[Джерело теплозабезпечення №2]]="","",Таблица2021[[#This Row],[Джерело теплозабезпечення №2]])</f>
        <v/>
      </c>
      <c r="I197" s="21"/>
      <c r="J197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7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7" s="128" t="str">
        <f>IF(Таблица2021[[#This Row],[Джерело теплозабезпечення №3]]="","",Таблица2021[[#This Row],[Джерело теплозабезпечення №3]])</f>
        <v/>
      </c>
      <c r="M197" s="21"/>
      <c r="N197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7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7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7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7" s="27"/>
      <c r="S197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7" s="72"/>
      <c r="U197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7" s="29"/>
      <c r="W197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8" spans="1:23">
      <c r="A198" s="124">
        <v>195</v>
      </c>
      <c r="B198" s="125" t="str">
        <f>IF(Таблица1[[#This Row],[Коротка назва будівлі]]="","",Таблица1[[#This Row],[Коротка назва будівлі]])</f>
        <v/>
      </c>
      <c r="C198" s="125" t="str">
        <f>IF(Таблица1[[#This Row],[Категорія будівлі]]="","",Таблица1[[#This Row],[Категорія будівлі]])</f>
        <v/>
      </c>
      <c r="D198" s="124" t="str">
        <f>IF(Таблица1[[#This Row],[Джерело теплозабезпечення]]="","",Таблица1[[#This Row],[Джерело теплозабезпечення]])</f>
        <v/>
      </c>
      <c r="E198" s="21"/>
      <c r="F198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8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8" s="128" t="str">
        <f>IF(Таблица2021[[#This Row],[Джерело теплозабезпечення №2]]="","",Таблица2021[[#This Row],[Джерело теплозабезпечення №2]])</f>
        <v/>
      </c>
      <c r="I198" s="21"/>
      <c r="J198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8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8" s="128" t="str">
        <f>IF(Таблица2021[[#This Row],[Джерело теплозабезпечення №3]]="","",Таблица2021[[#This Row],[Джерело теплозабезпечення №3]])</f>
        <v/>
      </c>
      <c r="M198" s="21"/>
      <c r="N198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8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8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8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8" s="27"/>
      <c r="S198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8" s="72"/>
      <c r="U198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8" s="29"/>
      <c r="W198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199" spans="1:23">
      <c r="A199" s="124">
        <v>196</v>
      </c>
      <c r="B199" s="125" t="str">
        <f>IF(Таблица1[[#This Row],[Коротка назва будівлі]]="","",Таблица1[[#This Row],[Коротка назва будівлі]])</f>
        <v/>
      </c>
      <c r="C199" s="125" t="str">
        <f>IF(Таблица1[[#This Row],[Категорія будівлі]]="","",Таблица1[[#This Row],[Категорія будівлі]])</f>
        <v/>
      </c>
      <c r="D199" s="124" t="str">
        <f>IF(Таблица1[[#This Row],[Джерело теплозабезпечення]]="","",Таблица1[[#This Row],[Джерело теплозабезпечення]])</f>
        <v/>
      </c>
      <c r="E199" s="21"/>
      <c r="F199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199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199" s="128" t="str">
        <f>IF(Таблица2021[[#This Row],[Джерело теплозабезпечення №2]]="","",Таблица2021[[#This Row],[Джерело теплозабезпечення №2]])</f>
        <v/>
      </c>
      <c r="I199" s="21"/>
      <c r="J199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199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199" s="128" t="str">
        <f>IF(Таблица2021[[#This Row],[Джерело теплозабезпечення №3]]="","",Таблица2021[[#This Row],[Джерело теплозабезпечення №3]])</f>
        <v/>
      </c>
      <c r="M199" s="21"/>
      <c r="N199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199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199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199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199" s="27"/>
      <c r="S199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199" s="72"/>
      <c r="U199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199" s="29"/>
      <c r="W199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00" spans="1:23">
      <c r="A200" s="124">
        <v>197</v>
      </c>
      <c r="B200" s="125" t="str">
        <f>IF(Таблица1[[#This Row],[Коротка назва будівлі]]="","",Таблица1[[#This Row],[Коротка назва будівлі]])</f>
        <v/>
      </c>
      <c r="C200" s="125" t="str">
        <f>IF(Таблица1[[#This Row],[Категорія будівлі]]="","",Таблица1[[#This Row],[Категорія будівлі]])</f>
        <v/>
      </c>
      <c r="D200" s="124" t="str">
        <f>IF(Таблица1[[#This Row],[Джерело теплозабезпечення]]="","",Таблица1[[#This Row],[Джерело теплозабезпечення]])</f>
        <v/>
      </c>
      <c r="E200" s="21"/>
      <c r="F200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00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00" s="128" t="str">
        <f>IF(Таблица2021[[#This Row],[Джерело теплозабезпечення №2]]="","",Таблица2021[[#This Row],[Джерело теплозабезпечення №2]])</f>
        <v/>
      </c>
      <c r="I200" s="21"/>
      <c r="J200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00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00" s="128" t="str">
        <f>IF(Таблица2021[[#This Row],[Джерело теплозабезпечення №3]]="","",Таблица2021[[#This Row],[Джерело теплозабезпечення №3]])</f>
        <v/>
      </c>
      <c r="M200" s="21"/>
      <c r="N200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00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00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00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00" s="27"/>
      <c r="S200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00" s="72"/>
      <c r="U200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00" s="29"/>
      <c r="W200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01" spans="1:23">
      <c r="A201" s="124">
        <v>198</v>
      </c>
      <c r="B201" s="125" t="str">
        <f>IF(Таблица1[[#This Row],[Коротка назва будівлі]]="","",Таблица1[[#This Row],[Коротка назва будівлі]])</f>
        <v/>
      </c>
      <c r="C201" s="125" t="str">
        <f>IF(Таблица1[[#This Row],[Категорія будівлі]]="","",Таблица1[[#This Row],[Категорія будівлі]])</f>
        <v/>
      </c>
      <c r="D201" s="124" t="str">
        <f>IF(Таблица1[[#This Row],[Джерело теплозабезпечення]]="","",Таблица1[[#This Row],[Джерело теплозабезпечення]])</f>
        <v/>
      </c>
      <c r="E201" s="21"/>
      <c r="F201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01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01" s="128" t="str">
        <f>IF(Таблица2021[[#This Row],[Джерело теплозабезпечення №2]]="","",Таблица2021[[#This Row],[Джерело теплозабезпечення №2]])</f>
        <v/>
      </c>
      <c r="I201" s="21"/>
      <c r="J201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01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01" s="128" t="str">
        <f>IF(Таблица2021[[#This Row],[Джерело теплозабезпечення №3]]="","",Таблица2021[[#This Row],[Джерело теплозабезпечення №3]])</f>
        <v/>
      </c>
      <c r="M201" s="21"/>
      <c r="N201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01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01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01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01" s="27"/>
      <c r="S201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01" s="72"/>
      <c r="U201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01" s="29"/>
      <c r="W201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02" spans="1:23">
      <c r="A202" s="124">
        <v>199</v>
      </c>
      <c r="B202" s="125" t="str">
        <f>IF(Таблица1[[#This Row],[Коротка назва будівлі]]="","",Таблица1[[#This Row],[Коротка назва будівлі]])</f>
        <v/>
      </c>
      <c r="C202" s="125" t="str">
        <f>IF(Таблица1[[#This Row],[Категорія будівлі]]="","",Таблица1[[#This Row],[Категорія будівлі]])</f>
        <v/>
      </c>
      <c r="D202" s="124" t="str">
        <f>IF(Таблица1[[#This Row],[Джерело теплозабезпечення]]="","",Таблица1[[#This Row],[Джерело теплозабезпечення]])</f>
        <v/>
      </c>
      <c r="E202" s="21"/>
      <c r="F202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02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02" s="128" t="str">
        <f>IF(Таблица2021[[#This Row],[Джерело теплозабезпечення №2]]="","",Таблица2021[[#This Row],[Джерело теплозабезпечення №2]])</f>
        <v/>
      </c>
      <c r="I202" s="21"/>
      <c r="J202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02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02" s="128" t="str">
        <f>IF(Таблица2021[[#This Row],[Джерело теплозабезпечення №3]]="","",Таблица2021[[#This Row],[Джерело теплозабезпечення №3]])</f>
        <v/>
      </c>
      <c r="M202" s="21"/>
      <c r="N202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02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02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02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02" s="27"/>
      <c r="S202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02" s="72"/>
      <c r="U202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02" s="29"/>
      <c r="W202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03" spans="1:23">
      <c r="A203" s="124">
        <v>200</v>
      </c>
      <c r="B203" s="125" t="str">
        <f>IF(Таблица1[[#This Row],[Коротка назва будівлі]]="","",Таблица1[[#This Row],[Коротка назва будівлі]])</f>
        <v/>
      </c>
      <c r="C203" s="125" t="str">
        <f>IF(Таблица1[[#This Row],[Категорія будівлі]]="","",Таблица1[[#This Row],[Категорія будівлі]])</f>
        <v/>
      </c>
      <c r="D203" s="124" t="str">
        <f>IF(Таблица1[[#This Row],[Джерело теплозабезпечення]]="","",Таблица1[[#This Row],[Джерело теплозабезпечення]])</f>
        <v/>
      </c>
      <c r="E203" s="21"/>
      <c r="F203" s="22" t="str">
        <f>IF(Таблица2025[[#This Row],[Джерело теплозабезпечення №1]]=$AT$4,$AU$4,IF(Таблица2025[[#This Row],[Джерело теплозабезпечення №1]]=$AT$5,$AU$5,IF(Таблица2025[[#This Row],[Джерело теплозабезпечення №1]]=$AT$11,$AU$11,IF(Таблица2025[[#This Row],[Джерело теплозабезпечення №1]]=$AT$12,$AU$12,IF(Таблица2025[[#This Row],[Джерело теплозабезпечення №1]]=$AT$13,$AU$13,$AU$6)))))</f>
        <v>кг</v>
      </c>
      <c r="G203" s="23">
        <f>IF(Таблица2025[[#This Row],[Джерело теплозабезпечення №1]]=$AT$4,Таблица2025[[#This Row],[Споживання теплової енергії]]*$AW$4,IF(Таблица2025[[#This Row],[Джерело теплозабезпечення №1]]=$AT$5,Таблица2025[[#This Row],[Споживання теплової енергії]]*$AW$5,IF(Таблица2025[[#This Row],[Джерело теплозабезпечення №1]]=$AT$6,Таблица2025[[#This Row],[Споживання теплової енергії]]*$AW$6,IF(Таблица2025[[#This Row],[Джерело теплозабезпечення №1]]=$AT$7,Таблица2025[[#This Row],[Споживання теплової енергії]]*$AW$7,IF(Таблица2025[[#This Row],[Джерело теплозабезпечення №1]]=$AT$8,Таблица2025[[#This Row],[Споживання теплової енергії]]*$AW$8,IF(Таблица2025[[#This Row],[Джерело теплозабезпечення №1]]=$AT$9,Таблица2025[[#This Row],[Споживання теплової енергії]]*$AW$9,IF(Таблица2025[[#This Row],[Джерело теплозабезпечення №1]]=$AT$10,Таблица2025[[#This Row],[Споживання теплової енергії]]*$AW$10,IF(Таблица2025[[#This Row],[Джерело теплозабезпечення №1]]=$AT$11,Таблица2025[[#This Row],[Споживання теплової енергії]]*$AW$11,IF(Таблица2025[[#This Row],[Джерело теплозабезпечення №1]]=$AT$12,Таблица2025[[#This Row],[Споживання теплової енергії]]*$AW$12,Таблица2025[[#This Row],[Споживання теплової енергії]]*$AW$13)))))))))</f>
        <v>0</v>
      </c>
      <c r="H203" s="128" t="str">
        <f>IF(Таблица2021[[#This Row],[Джерело теплозабезпечення №2]]="","",Таблица2021[[#This Row],[Джерело теплозабезпечення №2]])</f>
        <v/>
      </c>
      <c r="I203" s="21"/>
      <c r="J203" s="22" t="str">
        <f>IF(Таблица2025[[#This Row],[Джерело теплозабезпечення №2]]=$AT$4,$AU$4,IF(Таблица2025[[#This Row],[Джерело теплозабезпечення №2]]=$AT$5,$AU$5,IF(Таблица2025[[#This Row],[Джерело теплозабезпечення №2]]=$AT$11,$AU$11,IF(Таблица2025[[#This Row],[Джерело теплозабезпечення №2]]=$AT$12,$AU$12,IF(Таблица2025[[#This Row],[Джерело теплозабезпечення №2]]=$AT$13,$AU$13,$AU$6)))))</f>
        <v>кг</v>
      </c>
      <c r="K203" s="23">
        <f>IF(Таблица2025[[#This Row],[Джерело теплозабезпечення №2]]=$AT$4,Таблица2025[[#This Row],[Споживання теплової енергії  ]]*$AW$4,IF(Таблица2025[[#This Row],[Джерело теплозабезпечення №2]]=$AT$5,Таблица2025[[#This Row],[Споживання теплової енергії  ]]*$AW$5,IF(Таблица2025[[#This Row],[Джерело теплозабезпечення №2]]=$AT$6,Таблица2025[[#This Row],[Споживання теплової енергії  ]]*$AW$6,IF(Таблица2025[[#This Row],[Джерело теплозабезпечення №2]]=$AT$7,Таблица2025[[#This Row],[Споживання теплової енергії  ]]*$AW$7,IF(Таблица2025[[#This Row],[Джерело теплозабезпечення №2]]=$AT$8,Таблица2025[[#This Row],[Споживання теплової енергії  ]]*$AW$8,IF(Таблица2025[[#This Row],[Джерело теплозабезпечення №2]]=$AT$9,Таблица2025[[#This Row],[Споживання теплової енергії  ]]*$AW$9,IF(Таблица2025[[#This Row],[Джерело теплозабезпечення №2]]=$AT$10,Таблица2025[[#This Row],[Споживання теплової енергії  ]]*$AW$10,IF(Таблица2025[[#This Row],[Джерело теплозабезпечення №2]]=$AT$11,Таблица2025[[#This Row],[Споживання теплової енергії  ]]*$AW$11,IF(Таблица2025[[#This Row],[Джерело теплозабезпечення №2]]=$AT$12,Таблица2025[[#This Row],[Споживання теплової енергії  ]]*$AW$12,Таблица2025[[#This Row],[Споживання теплової енергії  ]]*$AW$13)))))))))</f>
        <v>0</v>
      </c>
      <c r="L203" s="128" t="str">
        <f>IF(Таблица2021[[#This Row],[Джерело теплозабезпечення №3]]="","",Таблица2021[[#This Row],[Джерело теплозабезпечення №3]])</f>
        <v/>
      </c>
      <c r="M203" s="21"/>
      <c r="N203" s="22" t="str">
        <f>IF(Таблица2025[[#This Row],[Джерело теплозабезпечення №3]]=$AT$4,$AU$4,IF(Таблица2025[[#This Row],[Джерело теплозабезпечення №3]]=$AT$5,$AU$5,IF(Таблица2025[[#This Row],[Джерело теплозабезпечення №3]]=$AT$11,$AU$11,IF(Таблица2025[[#This Row],[Джерело теплозабезпечення №3]]=$AT$12,$AU$12,IF(Таблица2025[[#This Row],[Джерело теплозабезпечення №3]]=$AT$13,$AU$13,$AU$6)))))</f>
        <v>кг</v>
      </c>
      <c r="O203" s="23">
        <f>IF(Таблица2025[[#This Row],[Джерело теплозабезпечення №3]]=$AT$4,Таблица2025[[#This Row],[Споживання теплової енергії   ]]*$AW$4,IF(Таблица2025[[#This Row],[Джерело теплозабезпечення №3]]=$AT$5,Таблица2025[[#This Row],[Споживання теплової енергії   ]]*$AW$5,IF(Таблица2025[[#This Row],[Джерело теплозабезпечення №3]]=$AT$6,Таблица2025[[#This Row],[Споживання теплової енергії   ]]*$AW$6,IF(Таблица2025[[#This Row],[Джерело теплозабезпечення №3]]=$AT$7,Таблица2025[[#This Row],[Споживання теплової енергії   ]]*$AW$7,IF(Таблица2025[[#This Row],[Джерело теплозабезпечення №3]]=$AT$8,Таблица2025[[#This Row],[Споживання теплової енергії   ]]*$AW$8,IF(Таблица2025[[#This Row],[Джерело теплозабезпечення №3]]=$AT$9,Таблица2025[[#This Row],[Споживання теплової енергії   ]]*$AW$9,IF(Таблица2025[[#This Row],[Джерело теплозабезпечення №3]]=$AT$10,Таблица2025[[#This Row],[Споживання теплової енергії   ]]*$AW$10,IF(Таблица2025[[#This Row],[Джерело теплозабезпечення №3]]=$AT$11,Таблица2025[[#This Row],[Споживання теплової енергії   ]]*$AW$11,IF(Таблица2025[[#This Row],[Джерело теплозабезпечення №3]]=$AT$12,Таблица2025[[#This Row],[Споживання теплової енергії   ]]*$AW$12,Таблица2025[[#This Row],[Споживання теплової енергії   ]]*$AW$13)))))))))</f>
        <v>0</v>
      </c>
      <c r="P203" s="23">
        <f>Таблица2025[[#This Row],[Споживання теплової енергії, кВт∙год]]+Таблица2025[[#This Row],[Споживання теплової енергії , кВт∙год]]+Таблица2025[[#This Row],[Споживання теплової енергії, кВт∙год  ]]</f>
        <v>0</v>
      </c>
      <c r="Q203" s="71">
        <f>IFERROR(Таблица2025[[#This Row],[Сумарне споживання теплової енергії, кВт∙год]]/INDEX(Таблица1[],MATCH(Таблица2025[[#This Row],[№ будівлі]],Таблица1[[№ ]],0),10),)</f>
        <v>0</v>
      </c>
      <c r="R203" s="27"/>
      <c r="S203" s="71">
        <f>IFERROR(Таблица2025[[#This Row],[Споживання електричної енергії, кВт∙год]]/INDEX(Таблица1[],MATCH(Таблица2025[[#This Row],[№ будівлі]],Таблица1[[№ ]],0),10),)</f>
        <v>0</v>
      </c>
      <c r="T203" s="72"/>
      <c r="U203" s="24">
        <f>IFERROR(Таблица2025[[#This Row],[Витрата коштів на теплову енергію за рік (тис. грн) 
(згідно бухгалтерських платіжок)]]/Таблица2025[[#This Row],[Споживання теплової енергії, кВт∙год]]*1000,0)</f>
        <v>0</v>
      </c>
      <c r="V203" s="29"/>
      <c r="W203" s="30">
        <f>IFERROR(Таблица2025[[#This Row],[Витрата коштів на електричну енергію за рік (тис. грн) 
(згідно бухгалтерських платіжок)]]/#REF!*1000,)</f>
        <v>0</v>
      </c>
    </row>
    <row r="204" spans="1:23">
      <c r="A204" s="78"/>
      <c r="B204" s="79"/>
      <c r="C204" s="79"/>
      <c r="D204" s="80"/>
      <c r="E204" s="81"/>
      <c r="F204" s="82"/>
      <c r="G204" s="83"/>
      <c r="H204" s="84"/>
      <c r="I204" s="83"/>
      <c r="J204" s="82"/>
      <c r="K204" s="83"/>
      <c r="L204" s="84"/>
      <c r="M204" s="83"/>
      <c r="N204" s="82"/>
      <c r="O204" s="83"/>
      <c r="P204" s="89">
        <f>SUBTOTAL(109,Таблица2025[Сумарне споживання теплової енергії, кВт∙год])</f>
        <v>0</v>
      </c>
      <c r="Q204" s="98" t="e">
        <f>AVERAGEIF(Таблица2025[Питоме споживання теплової енергії, кВт∙год/м2],"&gt;0",Таблица2025[Питоме споживання теплової енергії, кВт∙год/м2])</f>
        <v>#DIV/0!</v>
      </c>
      <c r="R204" s="98">
        <f>SUBTOTAL(109,Таблица2025[Споживання електричної енергії, кВт∙год])</f>
        <v>0</v>
      </c>
      <c r="S204" s="98" t="e">
        <f>AVERAGEIF(Таблица2025[Питоме споживання електричної енергії, кВт∙год/м2],"&gt;0",Таблица2025[Питоме споживання електричної енергії, кВт∙год/м2])</f>
        <v>#DIV/0!</v>
      </c>
      <c r="T204" s="85"/>
      <c r="U204" s="86"/>
      <c r="V204" s="87"/>
      <c r="W204" s="88">
        <f>SUBTOTAL(109,Таблица2025[Питома вартість електричної енергії, грн/кВт∙год])</f>
        <v>0</v>
      </c>
    </row>
  </sheetData>
  <conditionalFormatting sqref="Q4:Q203">
    <cfRule type="cellIs" dxfId="66" priority="2" operator="greaterThan">
      <formula>400</formula>
    </cfRule>
  </conditionalFormatting>
  <conditionalFormatting sqref="S4:S203">
    <cfRule type="cellIs" dxfId="65" priority="1" operator="greaterThan">
      <formula>400</formula>
    </cfRule>
  </conditionalFormatting>
  <dataValidations count="10">
    <dataValidation allowBlank="1" showErrorMessage="1" prompt="  " sqref="B3" xr:uid="{F1A922A7-1842-114A-B6D5-46BE1C44A5A1}"/>
    <dataValidation allowBlank="1" showErrorMessage="1" sqref="B4:B8" xr:uid="{99210D7D-EE39-9B4B-B4F3-9A3B4F4BD90B}"/>
    <dataValidation type="list" allowBlank="1" showInputMessage="1" showErrorMessage="1" sqref="H4:H203 D4:D203 L4:L203" xr:uid="{067838F7-1307-EA49-9EAD-90A603B2A638}">
      <formula1>$AT$4:$AT$13</formula1>
    </dataValidation>
    <dataValidation allowBlank="1" showInputMessage="1" showErrorMessage="1" promptTitle="heatconsumption kWh" sqref="E3 I3 M3" xr:uid="{3D39EDF0-14C3-3A4C-9F88-1C6713864C11}"/>
    <dataValidation allowBlank="1" showInputMessage="1" showErrorMessage="1" promptTitle="Розраховано автоматично" prompt="Споживання (кВт год) = фактичне споживання * перевідний коефіцієнт_x000a_Централізоване теплопостачаня, Гкал - 1163_x000a_Природний газ, м3- 9,3_x000a_Вугілля, кг - 6,2_x000a_Деревина, кг - 3,7_x000a_Пелети, кг - 4,7_x000a_Брикети, кг - 4,2_x000a_Щепа, кг - 3,1_x000a_" sqref="K4:K203 O4:P203 G4:G203" xr:uid="{30DBBD4F-3F82-644C-A3FD-449361727B9B}"/>
    <dataValidation allowBlank="1" showInputMessage="1" showErrorMessage="1" promptTitle="Розраховано автоматично" prompt="Питоме споживання = споживання / опалювальна площа" sqref="Q4:Q203" xr:uid="{95B618FD-0C32-8E46-9E7C-197B52620379}"/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promptTitle="Розраховано автоматично" prompt="Тариф розраховано автоматично як усереднене річне значення." sqref="U4" xr:uid="{99CC35D7-EDD3-BB4B-B078-A947C72CF598}">
      <formula1>#REF!/12</formula1>
    </dataValidation>
    <dataValidation type="custom" errorStyle="warning" allowBlank="1" showInputMessage="1" showErrorMessage="1" errorTitle="Видалити дані?" error="Тариф розраховано автоматично як усереднене річне значення. Ви впевнені, що хочете змінити тариф?" sqref="W5 U5:U203" xr:uid="{BDCE1648-1F76-0D41-A213-5668088FA050}">
      <formula1>#REF!/12</formula1>
    </dataValidation>
    <dataValidation allowBlank="1" showInputMessage="1" showErrorMessage="1" promptTitle="Фактичне споживання" prompt="Фактичне споживання будівлі, визначене за показниками вузла обліку" sqref="E4:E15 I4:I11 M4:M11" xr:uid="{BE4D1B6A-DAF4-184A-9643-36637CA9CA83}"/>
    <dataValidation type="custom" errorStyle="warning" allowBlank="1" showInputMessage="1" showErrorMessage="1" errorTitle="Видалити дані?" error="Тариф розраховано автоматично як учереднене річне значення. Ви впевнені, що хочете змінити тариф?" sqref="W6:W203" xr:uid="{E7ED1060-FE5A-D440-9076-559AF53EED4F}">
      <formula1>#REF!/12</formula1>
    </dataValidation>
  </dataValidation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74B89-8D73-5E4A-B243-5CA1B5E01885}">
  <sheetPr>
    <pageSetUpPr fitToPage="1"/>
  </sheetPr>
  <dimension ref="A1:BE56"/>
  <sheetViews>
    <sheetView showGridLines="0" showRuler="0" view="pageBreakPreview" zoomScale="70" zoomScaleNormal="100" zoomScaleSheetLayoutView="70" zoomScalePageLayoutView="75" workbookViewId="0">
      <selection activeCell="D2" sqref="D2"/>
    </sheetView>
  </sheetViews>
  <sheetFormatPr defaultColWidth="11.5546875" defaultRowHeight="15" outlineLevelRow="1" outlineLevelCol="1"/>
  <cols>
    <col min="1" max="1" width="4.6640625" customWidth="1"/>
    <col min="2" max="2" width="22.6640625" customWidth="1"/>
    <col min="3" max="3" width="2.6640625" customWidth="1"/>
    <col min="4" max="4" width="22.6640625" customWidth="1"/>
    <col min="5" max="5" width="2.6640625" customWidth="1"/>
    <col min="6" max="6" width="22.6640625" customWidth="1"/>
    <col min="7" max="7" width="2.6640625" customWidth="1"/>
    <col min="8" max="8" width="22.6640625" customWidth="1"/>
    <col min="9" max="9" width="2.6640625" customWidth="1"/>
    <col min="10" max="10" width="22.6640625" customWidth="1"/>
    <col min="11" max="11" width="2.6640625" customWidth="1"/>
    <col min="12" max="12" width="22.6640625" customWidth="1"/>
    <col min="13" max="13" width="6.33203125" customWidth="1"/>
    <col min="14" max="14" width="1.109375" customWidth="1"/>
    <col min="15" max="15" width="3.5546875" customWidth="1"/>
    <col min="19" max="32" width="10.6640625" customWidth="1" outlineLevel="1"/>
    <col min="33" max="41" width="11.6640625" style="141" bestFit="1" customWidth="1"/>
    <col min="42" max="42" width="11.77734375" style="141" bestFit="1" customWidth="1"/>
    <col min="43" max="43" width="11.6640625" style="141" bestFit="1" customWidth="1"/>
    <col min="44" max="44" width="11.77734375" style="141" bestFit="1" customWidth="1"/>
    <col min="45" max="45" width="11.5546875" style="141"/>
    <col min="46" max="55" width="11.6640625" style="141" bestFit="1" customWidth="1"/>
    <col min="56" max="57" width="11.5546875" style="141"/>
  </cols>
  <sheetData>
    <row r="1" spans="1:55" outlineLevel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</row>
    <row r="2" spans="1:55" ht="39.950000000000003" customHeight="1" outlineLevel="1">
      <c r="A2" s="108"/>
      <c r="B2" s="109" t="s">
        <v>136</v>
      </c>
      <c r="C2" s="110"/>
      <c r="D2" s="111">
        <v>2021</v>
      </c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AG2" s="142" t="s">
        <v>137</v>
      </c>
      <c r="AH2" s="142" t="s">
        <v>138</v>
      </c>
      <c r="AI2" s="142" t="s">
        <v>139</v>
      </c>
      <c r="AJ2" s="142" t="s">
        <v>18</v>
      </c>
      <c r="AK2" s="142" t="s">
        <v>140</v>
      </c>
      <c r="AL2" s="142" t="s">
        <v>141</v>
      </c>
      <c r="AM2" s="142" t="s">
        <v>142</v>
      </c>
      <c r="AN2" s="142" t="s">
        <v>143</v>
      </c>
      <c r="AO2" s="142" t="s">
        <v>144</v>
      </c>
      <c r="AP2" s="142" t="s">
        <v>145</v>
      </c>
      <c r="AQ2" s="142" t="s">
        <v>146</v>
      </c>
      <c r="AR2" s="142" t="s">
        <v>147</v>
      </c>
      <c r="AS2" s="143" t="s">
        <v>8</v>
      </c>
      <c r="AT2" s="143" t="s">
        <v>132</v>
      </c>
      <c r="AU2" s="143" t="s">
        <v>8</v>
      </c>
      <c r="AV2" s="143" t="s">
        <v>133</v>
      </c>
    </row>
    <row r="3" spans="1:55" ht="23.1" customHeight="1" outlineLevel="1"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AG3" s="141">
        <f>D2</f>
        <v>2021</v>
      </c>
      <c r="AH3" s="141">
        <f>INDEX(Таблица7[],MATCH($AG$3,Таблица7[Рік],0),2)</f>
        <v>6221823</v>
      </c>
      <c r="AI3" s="141">
        <f>INDEX(Таблица7[],MATCH($AG$3,Таблица7[Рік],0),3)</f>
        <v>4822961</v>
      </c>
      <c r="AJ3" s="141">
        <f>INDEX(Таблица7[],MATCH($AG$3,Таблица7[Рік],0),4)</f>
        <v>96162</v>
      </c>
      <c r="AK3" s="141">
        <f>INDEX(Таблица7[],MATCH($AG$3,Таблица7[Рік],0),5)</f>
        <v>372000</v>
      </c>
      <c r="AL3" s="141">
        <f>INDEX(Таблица7[],MATCH($AG$3,Таблица7[Рік],0),6)</f>
        <v>314500</v>
      </c>
      <c r="AM3" s="141">
        <f>INDEX(Таблица7[],MATCH($AG$3,Таблица7[Рік],0),7)</f>
        <v>0</v>
      </c>
      <c r="AN3" s="141">
        <f>INDEX(Таблица7[],MATCH($AG$3,Таблица7[Рік],0),8)</f>
        <v>592200</v>
      </c>
      <c r="AO3" s="141">
        <f>INDEX(Таблица7[],MATCH($AG$3,Таблица7[Рік],0),9)</f>
        <v>0</v>
      </c>
      <c r="AP3" s="141">
        <f>ROUND(INDEX(Таблица7[],MATCH($AG$3,Таблица7[Рік],0),10),0)</f>
        <v>208</v>
      </c>
      <c r="AQ3" s="141">
        <f>INDEX(Таблица7[],MATCH($AG$3,Таблица7[Рік],0),11)</f>
        <v>295982</v>
      </c>
      <c r="AR3" s="141">
        <f>ROUND(INDEX(Таблица7[],MATCH($AG$3,Таблица7[Рік],0),12),0)</f>
        <v>14</v>
      </c>
      <c r="AS3" s="141" t="str">
        <f>IF($AG$3=$AG$32,AH32,IF($AG$3=$AG$37,AH37,IF($AG$3=$AG$42,AH42,IF($AG$3=$AG$47,AH47,AH52))))</f>
        <v>ЦМЛ Х1</v>
      </c>
      <c r="AT3" s="141">
        <f>ROUND(IF($AG$3=$AG$32,AI32,IF($AG$3=$AG$37,AI37,IF($AG$3=$AG$42,AI42,IF($AG$3=$AG$47,AI47,AI52)))),0)</f>
        <v>466</v>
      </c>
      <c r="AU3" s="141" t="str">
        <f>IF($AG$3=$AG$32,AJ32,IF($AG$3=$AG$37,AJ37,IF($AG$3=$AG$42,AJ42,IF($AG$3=$AG$47,AJ47,AJ52))))</f>
        <v>Міська рада</v>
      </c>
      <c r="AV3" s="141">
        <f t="shared" ref="AV3" si="0">ROUND(IF($AG$3=$AG$32,AK32,IF($AG$3=$AG$37,AK37,IF($AG$3=$AG$42,AK42,IF($AG$3=$AG$47,AK47,AK52)))),0)</f>
        <v>22</v>
      </c>
    </row>
    <row r="4" spans="1:55" ht="25.5" outlineLevel="1">
      <c r="B4" s="107" t="s">
        <v>148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AS4" s="141" t="str">
        <f t="shared" ref="AS4:AS7" si="1">IF($AG$3=$AG$32,AH33,IF($AG$3=$AG$37,AH38,IF($AG$3=$AG$42,AH43,IF($AG$3=$AG$47,AH48,AH53))))</f>
        <v>Бібіліотека</v>
      </c>
      <c r="AT4" s="141">
        <f t="shared" ref="AT4:AT7" si="2">ROUND(IF($AG$3=$AG$32,AI33,IF($AG$3=$AG$37,AI38,IF($AG$3=$AG$42,AI43,IF($AG$3=$AG$47,AI48,AI53)))),0)</f>
        <v>273</v>
      </c>
      <c r="AU4" s="141" t="str">
        <f t="shared" ref="AU4:AU7" si="3">IF($AG$3=$AG$32,AJ33,IF($AG$3=$AG$37,AJ38,IF($AG$3=$AG$42,AJ43,IF($AG$3=$AG$47,AJ48,AJ53))))</f>
        <v>ЗДО №5</v>
      </c>
      <c r="AV4" s="141">
        <f t="shared" ref="AV4:AV7" si="4">ROUND(IF($AG$3=$AG$32,AK33,IF($AG$3=$AG$37,AK38,IF($AG$3=$AG$42,AK43,IF($AG$3=$AG$47,AK48,AK53)))),0)</f>
        <v>18</v>
      </c>
    </row>
    <row r="5" spans="1:55" ht="17.25" outlineLevel="1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AS5" s="141" t="str">
        <f t="shared" si="1"/>
        <v>ЗДО №5</v>
      </c>
      <c r="AT5" s="141">
        <f t="shared" si="2"/>
        <v>202</v>
      </c>
      <c r="AU5" s="141" t="str">
        <f t="shared" si="3"/>
        <v>ЦМЛ Х1</v>
      </c>
      <c r="AV5" s="141">
        <f t="shared" si="4"/>
        <v>17</v>
      </c>
    </row>
    <row r="6" spans="1:55" ht="33.950000000000003" customHeight="1" outlineLevel="1">
      <c r="B6" s="106">
        <f>COUNTA(Таблица1[Назва будівлі])</f>
        <v>8</v>
      </c>
      <c r="C6" s="104"/>
      <c r="D6" s="113">
        <f>AH3/1000</f>
        <v>6221.8230000000003</v>
      </c>
      <c r="E6" s="104"/>
      <c r="F6" s="113">
        <f>AP3</f>
        <v>208</v>
      </c>
      <c r="G6" s="104"/>
      <c r="H6" s="117">
        <f>AQ3/1000</f>
        <v>295.98200000000003</v>
      </c>
      <c r="I6" s="104"/>
      <c r="J6" s="117">
        <f>AR3</f>
        <v>14</v>
      </c>
      <c r="K6" s="104"/>
      <c r="L6" s="116">
        <f>COUNTIF(Таблица1[Наявність енергетичного аудиту],TRUE)</f>
        <v>3</v>
      </c>
      <c r="M6" s="104"/>
      <c r="N6" s="104"/>
      <c r="O6" s="104"/>
      <c r="P6" s="104"/>
      <c r="Q6" s="104"/>
      <c r="AS6" s="141" t="str">
        <f t="shared" si="1"/>
        <v>Ліцей №3</v>
      </c>
      <c r="AT6" s="141">
        <f t="shared" si="2"/>
        <v>184</v>
      </c>
      <c r="AU6" s="141" t="str">
        <f t="shared" si="3"/>
        <v>Ліцей №1</v>
      </c>
      <c r="AV6" s="141">
        <f t="shared" si="4"/>
        <v>16</v>
      </c>
    </row>
    <row r="7" spans="1:55" ht="18" customHeight="1" outlineLevel="1">
      <c r="B7" s="148" t="s">
        <v>149</v>
      </c>
      <c r="C7" s="104"/>
      <c r="D7" s="114" t="s">
        <v>150</v>
      </c>
      <c r="E7" s="104"/>
      <c r="F7" s="114" t="s">
        <v>151</v>
      </c>
      <c r="G7" s="104"/>
      <c r="H7" s="118" t="s">
        <v>150</v>
      </c>
      <c r="I7" s="104"/>
      <c r="J7" s="118" t="s">
        <v>151</v>
      </c>
      <c r="K7" s="104"/>
      <c r="L7" s="149" t="s">
        <v>152</v>
      </c>
      <c r="M7" s="104"/>
      <c r="N7" s="104"/>
      <c r="O7" s="104"/>
      <c r="P7" s="104"/>
      <c r="Q7" s="104"/>
      <c r="AS7" s="141" t="str">
        <f t="shared" si="1"/>
        <v>Ліцей №1</v>
      </c>
      <c r="AT7" s="141">
        <f t="shared" si="2"/>
        <v>150</v>
      </c>
      <c r="AU7" s="141" t="str">
        <f t="shared" si="3"/>
        <v>Гімназія №2</v>
      </c>
      <c r="AV7" s="141">
        <f t="shared" si="4"/>
        <v>13</v>
      </c>
    </row>
    <row r="8" spans="1:55" ht="51.95" customHeight="1" outlineLevel="1">
      <c r="B8" s="148"/>
      <c r="C8" s="104"/>
      <c r="D8" s="115" t="s">
        <v>138</v>
      </c>
      <c r="E8" s="112"/>
      <c r="F8" s="115" t="s">
        <v>145</v>
      </c>
      <c r="G8" s="112"/>
      <c r="H8" s="119" t="s">
        <v>153</v>
      </c>
      <c r="I8" s="112"/>
      <c r="J8" s="119" t="s">
        <v>145</v>
      </c>
      <c r="K8" s="112"/>
      <c r="L8" s="149"/>
      <c r="M8" s="104"/>
      <c r="N8" s="104"/>
      <c r="O8" s="104"/>
      <c r="P8" s="104"/>
      <c r="Q8" s="104"/>
    </row>
    <row r="9" spans="1:55" ht="17.25" outlineLevel="1"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</row>
    <row r="10" spans="1:55" ht="20.100000000000001" customHeight="1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</row>
    <row r="11" spans="1:55" ht="33" customHeight="1">
      <c r="I11" s="104"/>
      <c r="L11" s="104"/>
      <c r="N11" s="104"/>
      <c r="O11" s="104"/>
      <c r="P11" s="104"/>
      <c r="Q11" s="104"/>
    </row>
    <row r="12" spans="1:55" ht="36.950000000000003" customHeight="1">
      <c r="I12" s="105"/>
      <c r="L12" s="105"/>
      <c r="N12" s="104"/>
      <c r="O12" s="104"/>
      <c r="P12" s="104"/>
      <c r="Q12" s="104"/>
      <c r="AG12" s="141" t="s">
        <v>137</v>
      </c>
      <c r="AH12" s="141" t="s">
        <v>138</v>
      </c>
      <c r="AI12" s="141" t="s">
        <v>139</v>
      </c>
      <c r="AJ12" s="141" t="s">
        <v>18</v>
      </c>
      <c r="AK12" s="141" t="s">
        <v>140</v>
      </c>
      <c r="AL12" s="141" t="s">
        <v>141</v>
      </c>
      <c r="AM12" s="141" t="s">
        <v>142</v>
      </c>
      <c r="AN12" s="141" t="s">
        <v>143</v>
      </c>
      <c r="AO12" s="141" t="s">
        <v>144</v>
      </c>
      <c r="AP12" s="141" t="s">
        <v>145</v>
      </c>
      <c r="AQ12" s="141" t="s">
        <v>146</v>
      </c>
      <c r="AR12" s="141" t="s">
        <v>147</v>
      </c>
      <c r="AW12" s="141" t="s">
        <v>139</v>
      </c>
      <c r="AX12" s="141" t="s">
        <v>18</v>
      </c>
      <c r="AY12" s="141" t="s">
        <v>140</v>
      </c>
      <c r="AZ12" s="141" t="s">
        <v>141</v>
      </c>
      <c r="BA12" s="141" t="s">
        <v>142</v>
      </c>
      <c r="BB12" s="141" t="s">
        <v>143</v>
      </c>
      <c r="BC12" s="141" t="s">
        <v>144</v>
      </c>
    </row>
    <row r="13" spans="1:55" ht="15" customHeight="1">
      <c r="B13" s="105"/>
      <c r="C13" s="105"/>
      <c r="D13" s="105"/>
      <c r="E13" s="105"/>
      <c r="F13" s="105"/>
      <c r="G13" s="105"/>
      <c r="H13" s="105"/>
      <c r="I13" s="105"/>
      <c r="L13" s="105"/>
      <c r="M13" s="105"/>
      <c r="N13" s="105"/>
      <c r="O13" s="105"/>
      <c r="P13" s="105"/>
      <c r="Q13" s="105"/>
      <c r="AG13" s="141">
        <f>'2025'!C1</f>
        <v>2025</v>
      </c>
      <c r="AH13" s="141">
        <f>Таблица2025[[#Totals],[Сумарне споживання теплової енергії, кВт∙год]]</f>
        <v>0</v>
      </c>
      <c r="AI13" s="141">
        <f t="shared" ref="AI13:AO17" si="5">AW13</f>
        <v>0</v>
      </c>
      <c r="AJ13" s="141">
        <f t="shared" si="5"/>
        <v>0</v>
      </c>
      <c r="AK13" s="141">
        <f t="shared" si="5"/>
        <v>0</v>
      </c>
      <c r="AL13" s="141">
        <f t="shared" si="5"/>
        <v>0</v>
      </c>
      <c r="AM13" s="141">
        <f t="shared" si="5"/>
        <v>0</v>
      </c>
      <c r="AN13" s="141">
        <f t="shared" si="5"/>
        <v>0</v>
      </c>
      <c r="AO13" s="141">
        <f t="shared" si="5"/>
        <v>0</v>
      </c>
      <c r="AP13" s="144" t="e">
        <f>Таблица2025[[#Totals],[Питоме споживання теплової енергії, кВт∙год/м2]]</f>
        <v>#DIV/0!</v>
      </c>
      <c r="AQ13" s="144">
        <f>Таблица2025[[#Totals],[Споживання електричної енергії, кВт∙год]]</f>
        <v>0</v>
      </c>
      <c r="AR13" s="144" t="e">
        <f>Таблица2025[[#Totals],[Питоме споживання електричної енергії, кВт∙год/м2]]</f>
        <v>#DIV/0!</v>
      </c>
      <c r="AU13" s="141">
        <f>Таблица7[[#This Row],[Рік]]</f>
        <v>2025</v>
      </c>
      <c r="AW13" s="141">
        <f t="array" ref="AW13:BC13">TRANSPOSE('2025'!BF4:BF10)</f>
        <v>0</v>
      </c>
      <c r="AX13" s="141">
        <v>0</v>
      </c>
      <c r="AY13" s="141">
        <v>0</v>
      </c>
      <c r="AZ13" s="141">
        <v>0</v>
      </c>
      <c r="BA13" s="141">
        <v>0</v>
      </c>
      <c r="BB13" s="141">
        <v>0</v>
      </c>
      <c r="BC13" s="141">
        <v>0</v>
      </c>
    </row>
    <row r="14" spans="1:55" ht="17.25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AG14" s="141">
        <f>'2024'!C1</f>
        <v>2024</v>
      </c>
      <c r="AH14" s="145">
        <f>Таблица2024[[#Totals],[Сумарне споживання теплової енергії, кВт∙год]]</f>
        <v>0</v>
      </c>
      <c r="AI14" s="141">
        <f t="shared" si="5"/>
        <v>0</v>
      </c>
      <c r="AJ14" s="141">
        <f t="shared" si="5"/>
        <v>0</v>
      </c>
      <c r="AK14" s="141">
        <f t="shared" si="5"/>
        <v>0</v>
      </c>
      <c r="AL14" s="141">
        <f t="shared" si="5"/>
        <v>0</v>
      </c>
      <c r="AM14" s="141">
        <f t="shared" si="5"/>
        <v>0</v>
      </c>
      <c r="AN14" s="141">
        <f t="shared" si="5"/>
        <v>0</v>
      </c>
      <c r="AO14" s="141">
        <f t="shared" si="5"/>
        <v>0</v>
      </c>
      <c r="AP14" s="144" t="e">
        <f>Таблица2024[[#Totals],[Питоме споживання теплової енергії, кВт∙год/м2]]</f>
        <v>#DIV/0!</v>
      </c>
      <c r="AQ14" s="144">
        <f>Таблица2024[[#Totals],[Споживання електричної енергії, кВт∙год]]</f>
        <v>0</v>
      </c>
      <c r="AR14" s="144" t="e">
        <f>Таблица2024[[#Totals],[Питоме споживання електричної енергії, кВт∙год/м2]]</f>
        <v>#DIV/0!</v>
      </c>
      <c r="AU14" s="141">
        <f>Таблица7[[#This Row],[Рік]]</f>
        <v>2024</v>
      </c>
      <c r="AW14" s="141">
        <f t="array" ref="AW14:BC14">TRANSPOSE('2024'!BF5:BF11)</f>
        <v>0</v>
      </c>
      <c r="AX14" s="141">
        <v>0</v>
      </c>
      <c r="AY14" s="141">
        <v>0</v>
      </c>
      <c r="AZ14" s="141">
        <v>0</v>
      </c>
      <c r="BA14" s="141">
        <v>0</v>
      </c>
      <c r="BB14" s="141">
        <v>0</v>
      </c>
      <c r="BC14" s="141">
        <v>0</v>
      </c>
    </row>
    <row r="15" spans="1:55" ht="17.25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AG15" s="141">
        <f>'2023'!C1</f>
        <v>2023</v>
      </c>
      <c r="AH15" s="145">
        <f>Таблица2023[[#Totals],[Сумарне споживання теплової енергії, кВт∙год]]</f>
        <v>0</v>
      </c>
      <c r="AI15" s="141">
        <f t="shared" si="5"/>
        <v>0</v>
      </c>
      <c r="AJ15" s="141">
        <f t="shared" si="5"/>
        <v>0</v>
      </c>
      <c r="AK15" s="141">
        <f t="shared" si="5"/>
        <v>0</v>
      </c>
      <c r="AL15" s="141">
        <f t="shared" si="5"/>
        <v>0</v>
      </c>
      <c r="AM15" s="141">
        <f t="shared" si="5"/>
        <v>0</v>
      </c>
      <c r="AN15" s="141">
        <f t="shared" si="5"/>
        <v>0</v>
      </c>
      <c r="AO15" s="141">
        <f t="shared" si="5"/>
        <v>0</v>
      </c>
      <c r="AP15" s="144" t="e">
        <f>Таблица2023[[#Totals],[Питоме споживання теплової енергії, кВт∙год/м2]]</f>
        <v>#DIV/0!</v>
      </c>
      <c r="AQ15" s="144">
        <f>Таблица2023[[#Totals],[Споживання електричної енергії, кВт∙год]]</f>
        <v>0</v>
      </c>
      <c r="AR15" s="144" t="e">
        <f>Таблица2023[[#Totals],[Питоме споживання електричної енергії, кВт∙год/м2]]</f>
        <v>#DIV/0!</v>
      </c>
      <c r="AU15" s="141">
        <f>Таблица7[[#This Row],[Рік]]</f>
        <v>2023</v>
      </c>
      <c r="AW15" s="141">
        <f t="array" ref="AW15:BC15">TRANSPOSE('2023'!BF4:BF10)</f>
        <v>0</v>
      </c>
      <c r="AX15" s="141">
        <v>0</v>
      </c>
      <c r="AY15" s="141">
        <v>0</v>
      </c>
      <c r="AZ15" s="141">
        <v>0</v>
      </c>
      <c r="BA15" s="141">
        <v>0</v>
      </c>
      <c r="BB15" s="141">
        <v>0</v>
      </c>
      <c r="BC15" s="141">
        <v>0</v>
      </c>
    </row>
    <row r="16" spans="1:55" ht="17.25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AG16" s="141">
        <f>'2022'!C1</f>
        <v>2022</v>
      </c>
      <c r="AH16" s="145">
        <f>Таблица2022[[#Totals],[Сумарне споживання теплової енергії, кВт∙год]]</f>
        <v>0</v>
      </c>
      <c r="AI16" s="141">
        <f t="shared" si="5"/>
        <v>0</v>
      </c>
      <c r="AJ16" s="141">
        <f t="shared" si="5"/>
        <v>0</v>
      </c>
      <c r="AK16" s="141">
        <f t="shared" si="5"/>
        <v>0</v>
      </c>
      <c r="AL16" s="141">
        <f t="shared" si="5"/>
        <v>0</v>
      </c>
      <c r="AM16" s="141">
        <f t="shared" si="5"/>
        <v>0</v>
      </c>
      <c r="AN16" s="141">
        <f t="shared" si="5"/>
        <v>0</v>
      </c>
      <c r="AO16" s="141">
        <f t="shared" si="5"/>
        <v>0</v>
      </c>
      <c r="AP16" s="144" t="e">
        <f>Таблица2022[[#Totals],[Питоме споживання теплової енергії, кВт∙год/м2]]</f>
        <v>#DIV/0!</v>
      </c>
      <c r="AQ16" s="144">
        <f>Таблица2022[[#Totals],[Споживання електричної енергії, кВт∙год]]</f>
        <v>0</v>
      </c>
      <c r="AR16" s="144" t="e">
        <f>Таблица2022[[#Totals],[Питоме споживання електричної енергії, кВт∙год/м2]]</f>
        <v>#DIV/0!</v>
      </c>
      <c r="AU16" s="141">
        <f>Таблица7[[#This Row],[Рік]]</f>
        <v>2022</v>
      </c>
      <c r="AW16" s="141">
        <f t="array" ref="AW16:BC16">TRANSPOSE('2022'!BF4:BF10)</f>
        <v>0</v>
      </c>
      <c r="AX16" s="141">
        <v>0</v>
      </c>
      <c r="AY16" s="141">
        <v>0</v>
      </c>
      <c r="AZ16" s="141">
        <v>0</v>
      </c>
      <c r="BA16" s="141">
        <v>0</v>
      </c>
      <c r="BB16" s="141">
        <v>0</v>
      </c>
      <c r="BC16" s="141">
        <v>0</v>
      </c>
    </row>
    <row r="17" spans="2:55" ht="17.2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AG17" s="141">
        <f>'2021'!C1</f>
        <v>2021</v>
      </c>
      <c r="AH17" s="145">
        <f>Таблица2021[[#Totals],[Сумарне споживання теплової енергії, кВт∙год]]</f>
        <v>6221823</v>
      </c>
      <c r="AI17" s="141">
        <f t="shared" si="5"/>
        <v>4822961</v>
      </c>
      <c r="AJ17" s="141">
        <f t="shared" si="5"/>
        <v>96162</v>
      </c>
      <c r="AK17" s="141">
        <f t="shared" si="5"/>
        <v>372000</v>
      </c>
      <c r="AL17" s="141">
        <f t="shared" si="5"/>
        <v>314500</v>
      </c>
      <c r="AM17" s="141">
        <f t="shared" si="5"/>
        <v>0</v>
      </c>
      <c r="AN17" s="141">
        <f t="shared" si="5"/>
        <v>592200</v>
      </c>
      <c r="AO17" s="141">
        <f t="shared" si="5"/>
        <v>0</v>
      </c>
      <c r="AP17" s="144">
        <f>Таблица2021[[#Totals],[Питоме споживання теплової енергії, кВт∙год/м2]]</f>
        <v>208.02036462639089</v>
      </c>
      <c r="AQ17" s="144">
        <f>Таблица2021[[#Totals],[Споживання електричної енергії, кВт∙год]]</f>
        <v>295982</v>
      </c>
      <c r="AR17" s="144">
        <f>Таблица2021[[#Totals],[Питоме споживання електричної енергії, кВт∙год/м2]]</f>
        <v>14.165787208359061</v>
      </c>
      <c r="AU17" s="141">
        <f>Таблица7[[#This Row],[Рік]]</f>
        <v>2021</v>
      </c>
      <c r="AW17" s="141">
        <f t="array" ref="AW17:BC17">TRANSPOSE('2021'!BF4:BF10)</f>
        <v>4822961</v>
      </c>
      <c r="AX17" s="141">
        <v>96162</v>
      </c>
      <c r="AY17" s="141">
        <v>372000</v>
      </c>
      <c r="AZ17" s="141">
        <v>314500</v>
      </c>
      <c r="BA17" s="141">
        <v>0</v>
      </c>
      <c r="BB17" s="141">
        <v>592200</v>
      </c>
      <c r="BC17" s="141">
        <v>0</v>
      </c>
    </row>
    <row r="18" spans="2:55" ht="17.2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AG18" s="141" t="str">
        <f>"За період "&amp;AG17&amp;"-"&amp;AG13&amp;" рр."</f>
        <v>За період 2021-2025 рр.</v>
      </c>
      <c r="AH18" s="141">
        <f>SUM(AH13:AH17)</f>
        <v>6221823</v>
      </c>
      <c r="AI18" s="141">
        <f t="shared" ref="AI18:AO18" si="6">SUM(AI13:AI17)</f>
        <v>4822961</v>
      </c>
      <c r="AJ18" s="141">
        <f t="shared" si="6"/>
        <v>96162</v>
      </c>
      <c r="AK18" s="141">
        <f t="shared" si="6"/>
        <v>372000</v>
      </c>
      <c r="AL18" s="141">
        <f t="shared" si="6"/>
        <v>314500</v>
      </c>
      <c r="AM18" s="141">
        <f t="shared" si="6"/>
        <v>0</v>
      </c>
      <c r="AN18" s="141">
        <f t="shared" si="6"/>
        <v>592200</v>
      </c>
      <c r="AO18" s="141">
        <f t="shared" si="6"/>
        <v>0</v>
      </c>
      <c r="AP18" s="144" t="e">
        <f>AVERAGE(AP13:AP17)</f>
        <v>#DIV/0!</v>
      </c>
      <c r="AQ18" s="144">
        <f>SUM(AQ13:AQ17)</f>
        <v>295982</v>
      </c>
      <c r="AR18" s="144" t="e">
        <f>AVERAGE(AR13:AR17)</f>
        <v>#DIV/0!</v>
      </c>
    </row>
    <row r="19" spans="2:55" ht="17.2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</row>
    <row r="20" spans="2:55" ht="17.2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</row>
    <row r="21" spans="2:55" ht="17.2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</row>
    <row r="22" spans="2:55" ht="17.2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</row>
    <row r="23" spans="2:55" ht="17.2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</row>
    <row r="24" spans="2:55" ht="17.25"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</row>
    <row r="25" spans="2:55" ht="17.25"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</row>
    <row r="26" spans="2:55" ht="17.25"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</row>
    <row r="27" spans="2:55" ht="17.25"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</row>
    <row r="28" spans="2:55" ht="17.25"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</row>
    <row r="29" spans="2:55" ht="17.25"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AH29" s="141" t="s">
        <v>109</v>
      </c>
    </row>
    <row r="30" spans="2:55" ht="17.25"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</row>
    <row r="31" spans="2:55" ht="61.5"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AH31" s="143" t="s">
        <v>8</v>
      </c>
      <c r="AI31" s="143" t="s">
        <v>132</v>
      </c>
      <c r="AJ31" s="143" t="s">
        <v>8</v>
      </c>
      <c r="AK31" s="143" t="s">
        <v>133</v>
      </c>
    </row>
    <row r="32" spans="2:55" ht="17.25"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AG32" s="141">
        <v>2025</v>
      </c>
      <c r="AH32" s="143" t="str">
        <f>'2025'!AY4</f>
        <v>Ліцей №1</v>
      </c>
      <c r="AI32" s="146">
        <f>'2025'!AZ4</f>
        <v>0</v>
      </c>
      <c r="AJ32" s="143" t="str">
        <f>'2025'!BA4</f>
        <v>Ліцей №1</v>
      </c>
      <c r="AK32" s="146">
        <f>'2025'!BB4</f>
        <v>0</v>
      </c>
    </row>
    <row r="33" spans="2:37" ht="17.25"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AH33" s="143" t="str">
        <f>'2025'!AY5</f>
        <v>Ліцей №1</v>
      </c>
      <c r="AI33" s="146">
        <f>'2025'!AZ5</f>
        <v>0</v>
      </c>
      <c r="AJ33" s="143" t="str">
        <f>'2025'!BA5</f>
        <v>Ліцей №1</v>
      </c>
      <c r="AK33" s="146">
        <f>'2025'!BB5</f>
        <v>0</v>
      </c>
    </row>
    <row r="34" spans="2:37" ht="17.25"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AH34" s="143" t="str">
        <f>'2025'!AY6</f>
        <v>Ліцей №1</v>
      </c>
      <c r="AI34" s="146">
        <f>'2025'!AZ6</f>
        <v>0</v>
      </c>
      <c r="AJ34" s="143" t="str">
        <f>'2025'!BA6</f>
        <v>Ліцей №1</v>
      </c>
      <c r="AK34" s="146">
        <f>'2025'!BB6</f>
        <v>0</v>
      </c>
    </row>
    <row r="35" spans="2:37" ht="17.25"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AH35" s="143" t="str">
        <f>'2025'!AY7</f>
        <v>Ліцей №1</v>
      </c>
      <c r="AI35" s="146">
        <f>'2025'!AZ7</f>
        <v>0</v>
      </c>
      <c r="AJ35" s="143" t="str">
        <f>'2025'!BA7</f>
        <v>Ліцей №1</v>
      </c>
      <c r="AK35" s="146">
        <f>'2025'!BB7</f>
        <v>0</v>
      </c>
    </row>
    <row r="36" spans="2:37" ht="17.25"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AH36" s="143" t="str">
        <f>'2025'!AY8</f>
        <v>Ліцей №1</v>
      </c>
      <c r="AI36" s="146">
        <f>'2025'!AZ8</f>
        <v>0</v>
      </c>
      <c r="AJ36" s="143" t="str">
        <f>'2025'!BA8</f>
        <v>Ліцей №1</v>
      </c>
      <c r="AK36" s="146">
        <f>'2025'!BB8</f>
        <v>0</v>
      </c>
    </row>
    <row r="37" spans="2:37" ht="17.25"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AG37" s="141">
        <v>2024</v>
      </c>
      <c r="AH37" s="141" t="str">
        <f>'2024'!AY5</f>
        <v>Ліцей №1</v>
      </c>
      <c r="AI37" s="147">
        <f>'2024'!AZ5</f>
        <v>0</v>
      </c>
      <c r="AJ37" s="141" t="str">
        <f>'2024'!BA5</f>
        <v>Ліцей №1</v>
      </c>
      <c r="AK37" s="147">
        <f>'2024'!BB5</f>
        <v>0</v>
      </c>
    </row>
    <row r="38" spans="2:37" ht="17.25"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AH38" s="141" t="str">
        <f>'2024'!AY6</f>
        <v>Ліцей №1</v>
      </c>
      <c r="AI38" s="147">
        <f>'2024'!AZ6</f>
        <v>0</v>
      </c>
      <c r="AJ38" s="141" t="str">
        <f>'2024'!BA6</f>
        <v>Ліцей №1</v>
      </c>
      <c r="AK38" s="147">
        <f>'2024'!BB6</f>
        <v>0</v>
      </c>
    </row>
    <row r="39" spans="2:37" ht="17.25"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AH39" s="141" t="str">
        <f>'2024'!AY7</f>
        <v>Ліцей №1</v>
      </c>
      <c r="AI39" s="147">
        <f>'2024'!AZ7</f>
        <v>0</v>
      </c>
      <c r="AJ39" s="141" t="str">
        <f>'2024'!BA7</f>
        <v>Ліцей №1</v>
      </c>
      <c r="AK39" s="147">
        <f>'2024'!BB7</f>
        <v>0</v>
      </c>
    </row>
    <row r="40" spans="2:37" ht="17.25"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AH40" s="141" t="str">
        <f>'2024'!AY8</f>
        <v>Ліцей №1</v>
      </c>
      <c r="AI40" s="147">
        <f>'2024'!AZ8</f>
        <v>0</v>
      </c>
      <c r="AJ40" s="141" t="str">
        <f>'2024'!BA8</f>
        <v>Ліцей №1</v>
      </c>
      <c r="AK40" s="147">
        <f>'2024'!BB8</f>
        <v>0</v>
      </c>
    </row>
    <row r="41" spans="2:37" ht="17.25"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AH41" s="141" t="str">
        <f>'2024'!AY9</f>
        <v>Ліцей №1</v>
      </c>
      <c r="AI41" s="147">
        <f>'2024'!AZ9</f>
        <v>0</v>
      </c>
      <c r="AJ41" s="141" t="str">
        <f>'2024'!BA9</f>
        <v>Ліцей №1</v>
      </c>
      <c r="AK41" s="147">
        <f>'2024'!BB9</f>
        <v>0</v>
      </c>
    </row>
    <row r="42" spans="2:37" ht="17.25"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AG42" s="141">
        <v>2023</v>
      </c>
      <c r="AH42" s="141" t="str">
        <f>'2023'!AY4</f>
        <v>Ліцей №1</v>
      </c>
      <c r="AI42" s="147">
        <f>'2023'!AZ4</f>
        <v>0</v>
      </c>
      <c r="AJ42" s="141" t="str">
        <f>'2023'!BA4</f>
        <v>Ліцей №1</v>
      </c>
      <c r="AK42" s="147">
        <f>'2023'!BB4</f>
        <v>0</v>
      </c>
    </row>
    <row r="43" spans="2:37" ht="17.25"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AH43" s="141" t="str">
        <f>'2023'!AY5</f>
        <v>Ліцей №1</v>
      </c>
      <c r="AI43" s="147">
        <f>'2023'!AZ5</f>
        <v>0</v>
      </c>
      <c r="AJ43" s="141" t="str">
        <f>'2023'!BA5</f>
        <v>Ліцей №1</v>
      </c>
      <c r="AK43" s="147">
        <f>'2023'!BB5</f>
        <v>0</v>
      </c>
    </row>
    <row r="44" spans="2:37">
      <c r="AH44" s="141" t="str">
        <f>'2023'!AY6</f>
        <v>Ліцей №1</v>
      </c>
      <c r="AI44" s="147">
        <f>'2023'!AZ6</f>
        <v>0</v>
      </c>
      <c r="AJ44" s="141" t="str">
        <f>'2023'!BA6</f>
        <v>Ліцей №1</v>
      </c>
      <c r="AK44" s="147">
        <f>'2023'!BB6</f>
        <v>0</v>
      </c>
    </row>
    <row r="45" spans="2:37">
      <c r="AH45" s="141" t="str">
        <f>'2023'!AY7</f>
        <v>Ліцей №1</v>
      </c>
      <c r="AI45" s="147">
        <f>'2023'!AZ7</f>
        <v>0</v>
      </c>
      <c r="AJ45" s="141" t="str">
        <f>'2023'!BA7</f>
        <v>Ліцей №1</v>
      </c>
      <c r="AK45" s="147">
        <f>'2023'!BB7</f>
        <v>0</v>
      </c>
    </row>
    <row r="46" spans="2:37">
      <c r="AH46" s="141" t="str">
        <f>'2023'!AY8</f>
        <v>Ліцей №1</v>
      </c>
      <c r="AI46" s="147">
        <f>'2023'!AZ8</f>
        <v>0</v>
      </c>
      <c r="AJ46" s="141" t="str">
        <f>'2023'!BA8</f>
        <v>Ліцей №1</v>
      </c>
      <c r="AK46" s="147">
        <f>'2023'!BB8</f>
        <v>0</v>
      </c>
    </row>
    <row r="47" spans="2:37">
      <c r="AG47" s="141">
        <v>2022</v>
      </c>
      <c r="AH47" s="141" t="str">
        <f>'2022'!AY4</f>
        <v>Ліцей №1</v>
      </c>
      <c r="AI47" s="147">
        <f>'2022'!AZ4</f>
        <v>0</v>
      </c>
      <c r="AJ47" s="141" t="str">
        <f>'2022'!BA4</f>
        <v>Ліцей №1</v>
      </c>
      <c r="AK47" s="147">
        <f>'2022'!BB4</f>
        <v>0</v>
      </c>
    </row>
    <row r="48" spans="2:37">
      <c r="AH48" s="141" t="str">
        <f>'2022'!AY5</f>
        <v>Ліцей №1</v>
      </c>
      <c r="AI48" s="147">
        <f>'2022'!AZ5</f>
        <v>0</v>
      </c>
      <c r="AJ48" s="141" t="str">
        <f>'2022'!BA5</f>
        <v>Ліцей №1</v>
      </c>
      <c r="AK48" s="147">
        <f>'2022'!BB5</f>
        <v>0</v>
      </c>
    </row>
    <row r="49" spans="33:37">
      <c r="AH49" s="141" t="str">
        <f>'2022'!AY6</f>
        <v>Ліцей №1</v>
      </c>
      <c r="AI49" s="147">
        <f>'2022'!AZ6</f>
        <v>0</v>
      </c>
      <c r="AJ49" s="141" t="str">
        <f>'2022'!BA6</f>
        <v>Ліцей №1</v>
      </c>
      <c r="AK49" s="147">
        <f>'2022'!BB6</f>
        <v>0</v>
      </c>
    </row>
    <row r="50" spans="33:37">
      <c r="AH50" s="141" t="str">
        <f>'2022'!AY7</f>
        <v>Ліцей №1</v>
      </c>
      <c r="AI50" s="147">
        <f>'2022'!AZ7</f>
        <v>0</v>
      </c>
      <c r="AJ50" s="141" t="str">
        <f>'2022'!BA7</f>
        <v>Ліцей №1</v>
      </c>
      <c r="AK50" s="147">
        <f>'2022'!BB7</f>
        <v>0</v>
      </c>
    </row>
    <row r="51" spans="33:37">
      <c r="AH51" s="141" t="str">
        <f>'2022'!AY8</f>
        <v>Ліцей №1</v>
      </c>
      <c r="AI51" s="147">
        <f>'2022'!AZ8</f>
        <v>0</v>
      </c>
      <c r="AJ51" s="141" t="str">
        <f>'2022'!BA8</f>
        <v>Ліцей №1</v>
      </c>
      <c r="AK51" s="147">
        <f>'2022'!BB8</f>
        <v>0</v>
      </c>
    </row>
    <row r="52" spans="33:37">
      <c r="AG52" s="141">
        <v>2021</v>
      </c>
      <c r="AH52" s="141" t="str">
        <f>'2021'!AY4</f>
        <v>ЦМЛ Х1</v>
      </c>
      <c r="AI52" s="147">
        <f>'2021'!AZ4</f>
        <v>466.13040000000001</v>
      </c>
      <c r="AJ52" s="141" t="str">
        <f>'2021'!BA4</f>
        <v>Міська рада</v>
      </c>
      <c r="AK52" s="147">
        <f>'2021'!BB4</f>
        <v>21.517037037037039</v>
      </c>
    </row>
    <row r="53" spans="33:37">
      <c r="AH53" s="141" t="str">
        <f>'2021'!AY5</f>
        <v>Бібіліотека</v>
      </c>
      <c r="AI53" s="147">
        <f>'2021'!AZ5</f>
        <v>273.02809523809526</v>
      </c>
      <c r="AJ53" s="141" t="str">
        <f>'2021'!BA5</f>
        <v>ЗДО №5</v>
      </c>
      <c r="AK53" s="147">
        <f>'2021'!BB5</f>
        <v>17.717391304347824</v>
      </c>
    </row>
    <row r="54" spans="33:37">
      <c r="AH54" s="141" t="str">
        <f>'2021'!AY6</f>
        <v>ЗДО №5</v>
      </c>
      <c r="AI54" s="147">
        <f>'2021'!AZ6</f>
        <v>202.17391304347825</v>
      </c>
      <c r="AJ54" s="141" t="str">
        <f>'2021'!BA6</f>
        <v>ЦМЛ Х1</v>
      </c>
      <c r="AK54" s="147">
        <f>'2021'!BB6</f>
        <v>16.675733333333334</v>
      </c>
    </row>
    <row r="55" spans="33:37">
      <c r="AH55" s="141" t="str">
        <f>'2021'!AY7</f>
        <v>Ліцей №3</v>
      </c>
      <c r="AI55" s="147">
        <f>'2021'!AZ7</f>
        <v>184.43478260869566</v>
      </c>
      <c r="AJ55" s="141" t="str">
        <f>'2021'!BA7</f>
        <v>Ліцей №1</v>
      </c>
      <c r="AK55" s="147">
        <f>'2021'!BB7</f>
        <v>15.833333333333334</v>
      </c>
    </row>
    <row r="56" spans="33:37">
      <c r="AH56" s="141" t="str">
        <f>'2021'!AY8</f>
        <v>Ліцей №1</v>
      </c>
      <c r="AI56" s="147">
        <f>'2021'!AZ8</f>
        <v>150.22083333333333</v>
      </c>
      <c r="AJ56" s="141" t="str">
        <f>'2021'!BA8</f>
        <v>Гімназія №2</v>
      </c>
      <c r="AK56" s="147">
        <f>'2021'!BB8</f>
        <v>13.44</v>
      </c>
    </row>
  </sheetData>
  <mergeCells count="2">
    <mergeCell ref="B7:B8"/>
    <mergeCell ref="L7:L8"/>
  </mergeCells>
  <dataValidations count="1">
    <dataValidation type="list" allowBlank="1" showInputMessage="1" showErrorMessage="1" sqref="D2" xr:uid="{030F2930-015E-1041-852F-A9DA46E6E834}">
      <formula1>$AG$13:$AG$18</formula1>
    </dataValidation>
  </dataValidations>
  <pageMargins left="0.7" right="0.7" top="0.75" bottom="0.75" header="0.3" footer="0.3"/>
  <pageSetup paperSize="9" scale="64" orientation="landscape" horizontalDpi="360" verticalDpi="360" r:id="rId1"/>
  <headerFooter scaleWithDoc="0">
    <oddHeader>&amp;L&amp;G</oddHeader>
    <oddFooter>&amp;R&amp;"System Font,обычный"&amp;10&amp;K000000&amp;G</oddFooter>
  </headerFooter>
  <colBreaks count="1" manualBreakCount="1">
    <brk id="16" max="1048575" man="1"/>
  </colBreaks>
  <drawing r:id="rId2"/>
  <legacyDrawing r:id="rId3"/>
  <legacyDrawingHF r:id="rId4"/>
  <tableParts count="1"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F4E6A-D10A-9B4A-B9BA-5CBC9865A792}">
  <sheetPr>
    <pageSetUpPr fitToPage="1"/>
  </sheetPr>
  <dimension ref="A1:E42"/>
  <sheetViews>
    <sheetView zoomScale="125" zoomScaleNormal="70" workbookViewId="0">
      <selection activeCell="D19" sqref="D19"/>
    </sheetView>
  </sheetViews>
  <sheetFormatPr defaultColWidth="11.44140625" defaultRowHeight="12.75" outlineLevelRow="1"/>
  <cols>
    <col min="1" max="1" width="2.88671875" style="6" customWidth="1"/>
    <col min="2" max="2" width="31.88671875" style="2" customWidth="1"/>
    <col min="3" max="3" width="14.44140625" style="2" customWidth="1"/>
    <col min="4" max="4" width="13.44140625" style="2" customWidth="1"/>
    <col min="5" max="241" width="11.44140625" style="2"/>
    <col min="242" max="242" width="2.5546875" style="2" bestFit="1" customWidth="1"/>
    <col min="243" max="243" width="21" style="2" customWidth="1"/>
    <col min="244" max="250" width="11.44140625" style="2"/>
    <col min="251" max="251" width="2.5546875" style="2" bestFit="1" customWidth="1"/>
    <col min="252" max="252" width="21.88671875" style="2" bestFit="1" customWidth="1"/>
    <col min="253" max="253" width="7.33203125" style="2" bestFit="1" customWidth="1"/>
    <col min="254" max="254" width="7.88671875" style="2" bestFit="1" customWidth="1"/>
    <col min="255" max="255" width="8.6640625" style="2" bestFit="1" customWidth="1"/>
    <col min="256" max="256" width="7.88671875" style="2" bestFit="1" customWidth="1"/>
    <col min="257" max="257" width="8.6640625" style="2" bestFit="1" customWidth="1"/>
    <col min="258" max="258" width="7.6640625" style="2" bestFit="1" customWidth="1"/>
    <col min="259" max="259" width="8.6640625" style="2" bestFit="1" customWidth="1"/>
    <col min="260" max="497" width="11.44140625" style="2"/>
    <col min="498" max="498" width="2.5546875" style="2" bestFit="1" customWidth="1"/>
    <col min="499" max="499" width="21" style="2" customWidth="1"/>
    <col min="500" max="506" width="11.44140625" style="2"/>
    <col min="507" max="507" width="2.5546875" style="2" bestFit="1" customWidth="1"/>
    <col min="508" max="508" width="21.88671875" style="2" bestFit="1" customWidth="1"/>
    <col min="509" max="509" width="7.33203125" style="2" bestFit="1" customWidth="1"/>
    <col min="510" max="510" width="7.88671875" style="2" bestFit="1" customWidth="1"/>
    <col min="511" max="511" width="8.6640625" style="2" bestFit="1" customWidth="1"/>
    <col min="512" max="512" width="7.88671875" style="2" bestFit="1" customWidth="1"/>
    <col min="513" max="513" width="8.6640625" style="2" bestFit="1" customWidth="1"/>
    <col min="514" max="514" width="7.6640625" style="2" bestFit="1" customWidth="1"/>
    <col min="515" max="515" width="8.6640625" style="2" bestFit="1" customWidth="1"/>
    <col min="516" max="753" width="11.44140625" style="2"/>
    <col min="754" max="754" width="2.5546875" style="2" bestFit="1" customWidth="1"/>
    <col min="755" max="755" width="21" style="2" customWidth="1"/>
    <col min="756" max="762" width="11.44140625" style="2"/>
    <col min="763" max="763" width="2.5546875" style="2" bestFit="1" customWidth="1"/>
    <col min="764" max="764" width="21.88671875" style="2" bestFit="1" customWidth="1"/>
    <col min="765" max="765" width="7.33203125" style="2" bestFit="1" customWidth="1"/>
    <col min="766" max="766" width="7.88671875" style="2" bestFit="1" customWidth="1"/>
    <col min="767" max="767" width="8.6640625" style="2" bestFit="1" customWidth="1"/>
    <col min="768" max="768" width="7.88671875" style="2" bestFit="1" customWidth="1"/>
    <col min="769" max="769" width="8.6640625" style="2" bestFit="1" customWidth="1"/>
    <col min="770" max="770" width="7.6640625" style="2" bestFit="1" customWidth="1"/>
    <col min="771" max="771" width="8.6640625" style="2" bestFit="1" customWidth="1"/>
    <col min="772" max="1009" width="11.44140625" style="2"/>
    <col min="1010" max="1010" width="2.5546875" style="2" bestFit="1" customWidth="1"/>
    <col min="1011" max="1011" width="21" style="2" customWidth="1"/>
    <col min="1012" max="1018" width="11.44140625" style="2"/>
    <col min="1019" max="1019" width="2.5546875" style="2" bestFit="1" customWidth="1"/>
    <col min="1020" max="1020" width="21.88671875" style="2" bestFit="1" customWidth="1"/>
    <col min="1021" max="1021" width="7.33203125" style="2" bestFit="1" customWidth="1"/>
    <col min="1022" max="1022" width="7.88671875" style="2" bestFit="1" customWidth="1"/>
    <col min="1023" max="1023" width="8.6640625" style="2" bestFit="1" customWidth="1"/>
    <col min="1024" max="1024" width="7.88671875" style="2" bestFit="1" customWidth="1"/>
    <col min="1025" max="1025" width="8.6640625" style="2" bestFit="1" customWidth="1"/>
    <col min="1026" max="1026" width="7.6640625" style="2" bestFit="1" customWidth="1"/>
    <col min="1027" max="1027" width="8.6640625" style="2" bestFit="1" customWidth="1"/>
    <col min="1028" max="1265" width="11.44140625" style="2"/>
    <col min="1266" max="1266" width="2.5546875" style="2" bestFit="1" customWidth="1"/>
    <col min="1267" max="1267" width="21" style="2" customWidth="1"/>
    <col min="1268" max="1274" width="11.44140625" style="2"/>
    <col min="1275" max="1275" width="2.5546875" style="2" bestFit="1" customWidth="1"/>
    <col min="1276" max="1276" width="21.88671875" style="2" bestFit="1" customWidth="1"/>
    <col min="1277" max="1277" width="7.33203125" style="2" bestFit="1" customWidth="1"/>
    <col min="1278" max="1278" width="7.88671875" style="2" bestFit="1" customWidth="1"/>
    <col min="1279" max="1279" width="8.6640625" style="2" bestFit="1" customWidth="1"/>
    <col min="1280" max="1280" width="7.88671875" style="2" bestFit="1" customWidth="1"/>
    <col min="1281" max="1281" width="8.6640625" style="2" bestFit="1" customWidth="1"/>
    <col min="1282" max="1282" width="7.6640625" style="2" bestFit="1" customWidth="1"/>
    <col min="1283" max="1283" width="8.6640625" style="2" bestFit="1" customWidth="1"/>
    <col min="1284" max="1521" width="11.44140625" style="2"/>
    <col min="1522" max="1522" width="2.5546875" style="2" bestFit="1" customWidth="1"/>
    <col min="1523" max="1523" width="21" style="2" customWidth="1"/>
    <col min="1524" max="1530" width="11.44140625" style="2"/>
    <col min="1531" max="1531" width="2.5546875" style="2" bestFit="1" customWidth="1"/>
    <col min="1532" max="1532" width="21.88671875" style="2" bestFit="1" customWidth="1"/>
    <col min="1533" max="1533" width="7.33203125" style="2" bestFit="1" customWidth="1"/>
    <col min="1534" max="1534" width="7.88671875" style="2" bestFit="1" customWidth="1"/>
    <col min="1535" max="1535" width="8.6640625" style="2" bestFit="1" customWidth="1"/>
    <col min="1536" max="1536" width="7.88671875" style="2" bestFit="1" customWidth="1"/>
    <col min="1537" max="1537" width="8.6640625" style="2" bestFit="1" customWidth="1"/>
    <col min="1538" max="1538" width="7.6640625" style="2" bestFit="1" customWidth="1"/>
    <col min="1539" max="1539" width="8.6640625" style="2" bestFit="1" customWidth="1"/>
    <col min="1540" max="1777" width="11.44140625" style="2"/>
    <col min="1778" max="1778" width="2.5546875" style="2" bestFit="1" customWidth="1"/>
    <col min="1779" max="1779" width="21" style="2" customWidth="1"/>
    <col min="1780" max="1786" width="11.44140625" style="2"/>
    <col min="1787" max="1787" width="2.5546875" style="2" bestFit="1" customWidth="1"/>
    <col min="1788" max="1788" width="21.88671875" style="2" bestFit="1" customWidth="1"/>
    <col min="1789" max="1789" width="7.33203125" style="2" bestFit="1" customWidth="1"/>
    <col min="1790" max="1790" width="7.88671875" style="2" bestFit="1" customWidth="1"/>
    <col min="1791" max="1791" width="8.6640625" style="2" bestFit="1" customWidth="1"/>
    <col min="1792" max="1792" width="7.88671875" style="2" bestFit="1" customWidth="1"/>
    <col min="1793" max="1793" width="8.6640625" style="2" bestFit="1" customWidth="1"/>
    <col min="1794" max="1794" width="7.6640625" style="2" bestFit="1" customWidth="1"/>
    <col min="1795" max="1795" width="8.6640625" style="2" bestFit="1" customWidth="1"/>
    <col min="1796" max="2033" width="11.44140625" style="2"/>
    <col min="2034" max="2034" width="2.5546875" style="2" bestFit="1" customWidth="1"/>
    <col min="2035" max="2035" width="21" style="2" customWidth="1"/>
    <col min="2036" max="2042" width="11.44140625" style="2"/>
    <col min="2043" max="2043" width="2.5546875" style="2" bestFit="1" customWidth="1"/>
    <col min="2044" max="2044" width="21.88671875" style="2" bestFit="1" customWidth="1"/>
    <col min="2045" max="2045" width="7.33203125" style="2" bestFit="1" customWidth="1"/>
    <col min="2046" max="2046" width="7.88671875" style="2" bestFit="1" customWidth="1"/>
    <col min="2047" max="2047" width="8.6640625" style="2" bestFit="1" customWidth="1"/>
    <col min="2048" max="2048" width="7.88671875" style="2" bestFit="1" customWidth="1"/>
    <col min="2049" max="2049" width="8.6640625" style="2" bestFit="1" customWidth="1"/>
    <col min="2050" max="2050" width="7.6640625" style="2" bestFit="1" customWidth="1"/>
    <col min="2051" max="2051" width="8.6640625" style="2" bestFit="1" customWidth="1"/>
    <col min="2052" max="2289" width="11.44140625" style="2"/>
    <col min="2290" max="2290" width="2.5546875" style="2" bestFit="1" customWidth="1"/>
    <col min="2291" max="2291" width="21" style="2" customWidth="1"/>
    <col min="2292" max="2298" width="11.44140625" style="2"/>
    <col min="2299" max="2299" width="2.5546875" style="2" bestFit="1" customWidth="1"/>
    <col min="2300" max="2300" width="21.88671875" style="2" bestFit="1" customWidth="1"/>
    <col min="2301" max="2301" width="7.33203125" style="2" bestFit="1" customWidth="1"/>
    <col min="2302" max="2302" width="7.88671875" style="2" bestFit="1" customWidth="1"/>
    <col min="2303" max="2303" width="8.6640625" style="2" bestFit="1" customWidth="1"/>
    <col min="2304" max="2304" width="7.88671875" style="2" bestFit="1" customWidth="1"/>
    <col min="2305" max="2305" width="8.6640625" style="2" bestFit="1" customWidth="1"/>
    <col min="2306" max="2306" width="7.6640625" style="2" bestFit="1" customWidth="1"/>
    <col min="2307" max="2307" width="8.6640625" style="2" bestFit="1" customWidth="1"/>
    <col min="2308" max="2545" width="11.44140625" style="2"/>
    <col min="2546" max="2546" width="2.5546875" style="2" bestFit="1" customWidth="1"/>
    <col min="2547" max="2547" width="21" style="2" customWidth="1"/>
    <col min="2548" max="2554" width="11.44140625" style="2"/>
    <col min="2555" max="2555" width="2.5546875" style="2" bestFit="1" customWidth="1"/>
    <col min="2556" max="2556" width="21.88671875" style="2" bestFit="1" customWidth="1"/>
    <col min="2557" max="2557" width="7.33203125" style="2" bestFit="1" customWidth="1"/>
    <col min="2558" max="2558" width="7.88671875" style="2" bestFit="1" customWidth="1"/>
    <col min="2559" max="2559" width="8.6640625" style="2" bestFit="1" customWidth="1"/>
    <col min="2560" max="2560" width="7.88671875" style="2" bestFit="1" customWidth="1"/>
    <col min="2561" max="2561" width="8.6640625" style="2" bestFit="1" customWidth="1"/>
    <col min="2562" max="2562" width="7.6640625" style="2" bestFit="1" customWidth="1"/>
    <col min="2563" max="2563" width="8.6640625" style="2" bestFit="1" customWidth="1"/>
    <col min="2564" max="2801" width="11.44140625" style="2"/>
    <col min="2802" max="2802" width="2.5546875" style="2" bestFit="1" customWidth="1"/>
    <col min="2803" max="2803" width="21" style="2" customWidth="1"/>
    <col min="2804" max="2810" width="11.44140625" style="2"/>
    <col min="2811" max="2811" width="2.5546875" style="2" bestFit="1" customWidth="1"/>
    <col min="2812" max="2812" width="21.88671875" style="2" bestFit="1" customWidth="1"/>
    <col min="2813" max="2813" width="7.33203125" style="2" bestFit="1" customWidth="1"/>
    <col min="2814" max="2814" width="7.88671875" style="2" bestFit="1" customWidth="1"/>
    <col min="2815" max="2815" width="8.6640625" style="2" bestFit="1" customWidth="1"/>
    <col min="2816" max="2816" width="7.88671875" style="2" bestFit="1" customWidth="1"/>
    <col min="2817" max="2817" width="8.6640625" style="2" bestFit="1" customWidth="1"/>
    <col min="2818" max="2818" width="7.6640625" style="2" bestFit="1" customWidth="1"/>
    <col min="2819" max="2819" width="8.6640625" style="2" bestFit="1" customWidth="1"/>
    <col min="2820" max="3057" width="11.44140625" style="2"/>
    <col min="3058" max="3058" width="2.5546875" style="2" bestFit="1" customWidth="1"/>
    <col min="3059" max="3059" width="21" style="2" customWidth="1"/>
    <col min="3060" max="3066" width="11.44140625" style="2"/>
    <col min="3067" max="3067" width="2.5546875" style="2" bestFit="1" customWidth="1"/>
    <col min="3068" max="3068" width="21.88671875" style="2" bestFit="1" customWidth="1"/>
    <col min="3069" max="3069" width="7.33203125" style="2" bestFit="1" customWidth="1"/>
    <col min="3070" max="3070" width="7.88671875" style="2" bestFit="1" customWidth="1"/>
    <col min="3071" max="3071" width="8.6640625" style="2" bestFit="1" customWidth="1"/>
    <col min="3072" max="3072" width="7.88671875" style="2" bestFit="1" customWidth="1"/>
    <col min="3073" max="3073" width="8.6640625" style="2" bestFit="1" customWidth="1"/>
    <col min="3074" max="3074" width="7.6640625" style="2" bestFit="1" customWidth="1"/>
    <col min="3075" max="3075" width="8.6640625" style="2" bestFit="1" customWidth="1"/>
    <col min="3076" max="3313" width="11.44140625" style="2"/>
    <col min="3314" max="3314" width="2.5546875" style="2" bestFit="1" customWidth="1"/>
    <col min="3315" max="3315" width="21" style="2" customWidth="1"/>
    <col min="3316" max="3322" width="11.44140625" style="2"/>
    <col min="3323" max="3323" width="2.5546875" style="2" bestFit="1" customWidth="1"/>
    <col min="3324" max="3324" width="21.88671875" style="2" bestFit="1" customWidth="1"/>
    <col min="3325" max="3325" width="7.33203125" style="2" bestFit="1" customWidth="1"/>
    <col min="3326" max="3326" width="7.88671875" style="2" bestFit="1" customWidth="1"/>
    <col min="3327" max="3327" width="8.6640625" style="2" bestFit="1" customWidth="1"/>
    <col min="3328" max="3328" width="7.88671875" style="2" bestFit="1" customWidth="1"/>
    <col min="3329" max="3329" width="8.6640625" style="2" bestFit="1" customWidth="1"/>
    <col min="3330" max="3330" width="7.6640625" style="2" bestFit="1" customWidth="1"/>
    <col min="3331" max="3331" width="8.6640625" style="2" bestFit="1" customWidth="1"/>
    <col min="3332" max="3569" width="11.44140625" style="2"/>
    <col min="3570" max="3570" width="2.5546875" style="2" bestFit="1" customWidth="1"/>
    <col min="3571" max="3571" width="21" style="2" customWidth="1"/>
    <col min="3572" max="3578" width="11.44140625" style="2"/>
    <col min="3579" max="3579" width="2.5546875" style="2" bestFit="1" customWidth="1"/>
    <col min="3580" max="3580" width="21.88671875" style="2" bestFit="1" customWidth="1"/>
    <col min="3581" max="3581" width="7.33203125" style="2" bestFit="1" customWidth="1"/>
    <col min="3582" max="3582" width="7.88671875" style="2" bestFit="1" customWidth="1"/>
    <col min="3583" max="3583" width="8.6640625" style="2" bestFit="1" customWidth="1"/>
    <col min="3584" max="3584" width="7.88671875" style="2" bestFit="1" customWidth="1"/>
    <col min="3585" max="3585" width="8.6640625" style="2" bestFit="1" customWidth="1"/>
    <col min="3586" max="3586" width="7.6640625" style="2" bestFit="1" customWidth="1"/>
    <col min="3587" max="3587" width="8.6640625" style="2" bestFit="1" customWidth="1"/>
    <col min="3588" max="3825" width="11.44140625" style="2"/>
    <col min="3826" max="3826" width="2.5546875" style="2" bestFit="1" customWidth="1"/>
    <col min="3827" max="3827" width="21" style="2" customWidth="1"/>
    <col min="3828" max="3834" width="11.44140625" style="2"/>
    <col min="3835" max="3835" width="2.5546875" style="2" bestFit="1" customWidth="1"/>
    <col min="3836" max="3836" width="21.88671875" style="2" bestFit="1" customWidth="1"/>
    <col min="3837" max="3837" width="7.33203125" style="2" bestFit="1" customWidth="1"/>
    <col min="3838" max="3838" width="7.88671875" style="2" bestFit="1" customWidth="1"/>
    <col min="3839" max="3839" width="8.6640625" style="2" bestFit="1" customWidth="1"/>
    <col min="3840" max="3840" width="7.88671875" style="2" bestFit="1" customWidth="1"/>
    <col min="3841" max="3841" width="8.6640625" style="2" bestFit="1" customWidth="1"/>
    <col min="3842" max="3842" width="7.6640625" style="2" bestFit="1" customWidth="1"/>
    <col min="3843" max="3843" width="8.6640625" style="2" bestFit="1" customWidth="1"/>
    <col min="3844" max="4081" width="11.44140625" style="2"/>
    <col min="4082" max="4082" width="2.5546875" style="2" bestFit="1" customWidth="1"/>
    <col min="4083" max="4083" width="21" style="2" customWidth="1"/>
    <col min="4084" max="4090" width="11.44140625" style="2"/>
    <col min="4091" max="4091" width="2.5546875" style="2" bestFit="1" customWidth="1"/>
    <col min="4092" max="4092" width="21.88671875" style="2" bestFit="1" customWidth="1"/>
    <col min="4093" max="4093" width="7.33203125" style="2" bestFit="1" customWidth="1"/>
    <col min="4094" max="4094" width="7.88671875" style="2" bestFit="1" customWidth="1"/>
    <col min="4095" max="4095" width="8.6640625" style="2" bestFit="1" customWidth="1"/>
    <col min="4096" max="4096" width="7.88671875" style="2" bestFit="1" customWidth="1"/>
    <col min="4097" max="4097" width="8.6640625" style="2" bestFit="1" customWidth="1"/>
    <col min="4098" max="4098" width="7.6640625" style="2" bestFit="1" customWidth="1"/>
    <col min="4099" max="4099" width="8.6640625" style="2" bestFit="1" customWidth="1"/>
    <col min="4100" max="4337" width="11.44140625" style="2"/>
    <col min="4338" max="4338" width="2.5546875" style="2" bestFit="1" customWidth="1"/>
    <col min="4339" max="4339" width="21" style="2" customWidth="1"/>
    <col min="4340" max="4346" width="11.44140625" style="2"/>
    <col min="4347" max="4347" width="2.5546875" style="2" bestFit="1" customWidth="1"/>
    <col min="4348" max="4348" width="21.88671875" style="2" bestFit="1" customWidth="1"/>
    <col min="4349" max="4349" width="7.33203125" style="2" bestFit="1" customWidth="1"/>
    <col min="4350" max="4350" width="7.88671875" style="2" bestFit="1" customWidth="1"/>
    <col min="4351" max="4351" width="8.6640625" style="2" bestFit="1" customWidth="1"/>
    <col min="4352" max="4352" width="7.88671875" style="2" bestFit="1" customWidth="1"/>
    <col min="4353" max="4353" width="8.6640625" style="2" bestFit="1" customWidth="1"/>
    <col min="4354" max="4354" width="7.6640625" style="2" bestFit="1" customWidth="1"/>
    <col min="4355" max="4355" width="8.6640625" style="2" bestFit="1" customWidth="1"/>
    <col min="4356" max="4593" width="11.44140625" style="2"/>
    <col min="4594" max="4594" width="2.5546875" style="2" bestFit="1" customWidth="1"/>
    <col min="4595" max="4595" width="21" style="2" customWidth="1"/>
    <col min="4596" max="4602" width="11.44140625" style="2"/>
    <col min="4603" max="4603" width="2.5546875" style="2" bestFit="1" customWidth="1"/>
    <col min="4604" max="4604" width="21.88671875" style="2" bestFit="1" customWidth="1"/>
    <col min="4605" max="4605" width="7.33203125" style="2" bestFit="1" customWidth="1"/>
    <col min="4606" max="4606" width="7.88671875" style="2" bestFit="1" customWidth="1"/>
    <col min="4607" max="4607" width="8.6640625" style="2" bestFit="1" customWidth="1"/>
    <col min="4608" max="4608" width="7.88671875" style="2" bestFit="1" customWidth="1"/>
    <col min="4609" max="4609" width="8.6640625" style="2" bestFit="1" customWidth="1"/>
    <col min="4610" max="4610" width="7.6640625" style="2" bestFit="1" customWidth="1"/>
    <col min="4611" max="4611" width="8.6640625" style="2" bestFit="1" customWidth="1"/>
    <col min="4612" max="4849" width="11.44140625" style="2"/>
    <col min="4850" max="4850" width="2.5546875" style="2" bestFit="1" customWidth="1"/>
    <col min="4851" max="4851" width="21" style="2" customWidth="1"/>
    <col min="4852" max="4858" width="11.44140625" style="2"/>
    <col min="4859" max="4859" width="2.5546875" style="2" bestFit="1" customWidth="1"/>
    <col min="4860" max="4860" width="21.88671875" style="2" bestFit="1" customWidth="1"/>
    <col min="4861" max="4861" width="7.33203125" style="2" bestFit="1" customWidth="1"/>
    <col min="4862" max="4862" width="7.88671875" style="2" bestFit="1" customWidth="1"/>
    <col min="4863" max="4863" width="8.6640625" style="2" bestFit="1" customWidth="1"/>
    <col min="4864" max="4864" width="7.88671875" style="2" bestFit="1" customWidth="1"/>
    <col min="4865" max="4865" width="8.6640625" style="2" bestFit="1" customWidth="1"/>
    <col min="4866" max="4866" width="7.6640625" style="2" bestFit="1" customWidth="1"/>
    <col min="4867" max="4867" width="8.6640625" style="2" bestFit="1" customWidth="1"/>
    <col min="4868" max="5105" width="11.44140625" style="2"/>
    <col min="5106" max="5106" width="2.5546875" style="2" bestFit="1" customWidth="1"/>
    <col min="5107" max="5107" width="21" style="2" customWidth="1"/>
    <col min="5108" max="5114" width="11.44140625" style="2"/>
    <col min="5115" max="5115" width="2.5546875" style="2" bestFit="1" customWidth="1"/>
    <col min="5116" max="5116" width="21.88671875" style="2" bestFit="1" customWidth="1"/>
    <col min="5117" max="5117" width="7.33203125" style="2" bestFit="1" customWidth="1"/>
    <col min="5118" max="5118" width="7.88671875" style="2" bestFit="1" customWidth="1"/>
    <col min="5119" max="5119" width="8.6640625" style="2" bestFit="1" customWidth="1"/>
    <col min="5120" max="5120" width="7.88671875" style="2" bestFit="1" customWidth="1"/>
    <col min="5121" max="5121" width="8.6640625" style="2" bestFit="1" customWidth="1"/>
    <col min="5122" max="5122" width="7.6640625" style="2" bestFit="1" customWidth="1"/>
    <col min="5123" max="5123" width="8.6640625" style="2" bestFit="1" customWidth="1"/>
    <col min="5124" max="5361" width="11.44140625" style="2"/>
    <col min="5362" max="5362" width="2.5546875" style="2" bestFit="1" customWidth="1"/>
    <col min="5363" max="5363" width="21" style="2" customWidth="1"/>
    <col min="5364" max="5370" width="11.44140625" style="2"/>
    <col min="5371" max="5371" width="2.5546875" style="2" bestFit="1" customWidth="1"/>
    <col min="5372" max="5372" width="21.88671875" style="2" bestFit="1" customWidth="1"/>
    <col min="5373" max="5373" width="7.33203125" style="2" bestFit="1" customWidth="1"/>
    <col min="5374" max="5374" width="7.88671875" style="2" bestFit="1" customWidth="1"/>
    <col min="5375" max="5375" width="8.6640625" style="2" bestFit="1" customWidth="1"/>
    <col min="5376" max="5376" width="7.88671875" style="2" bestFit="1" customWidth="1"/>
    <col min="5377" max="5377" width="8.6640625" style="2" bestFit="1" customWidth="1"/>
    <col min="5378" max="5378" width="7.6640625" style="2" bestFit="1" customWidth="1"/>
    <col min="5379" max="5379" width="8.6640625" style="2" bestFit="1" customWidth="1"/>
    <col min="5380" max="5617" width="11.44140625" style="2"/>
    <col min="5618" max="5618" width="2.5546875" style="2" bestFit="1" customWidth="1"/>
    <col min="5619" max="5619" width="21" style="2" customWidth="1"/>
    <col min="5620" max="5626" width="11.44140625" style="2"/>
    <col min="5627" max="5627" width="2.5546875" style="2" bestFit="1" customWidth="1"/>
    <col min="5628" max="5628" width="21.88671875" style="2" bestFit="1" customWidth="1"/>
    <col min="5629" max="5629" width="7.33203125" style="2" bestFit="1" customWidth="1"/>
    <col min="5630" max="5630" width="7.88671875" style="2" bestFit="1" customWidth="1"/>
    <col min="5631" max="5631" width="8.6640625" style="2" bestFit="1" customWidth="1"/>
    <col min="5632" max="5632" width="7.88671875" style="2" bestFit="1" customWidth="1"/>
    <col min="5633" max="5633" width="8.6640625" style="2" bestFit="1" customWidth="1"/>
    <col min="5634" max="5634" width="7.6640625" style="2" bestFit="1" customWidth="1"/>
    <col min="5635" max="5635" width="8.6640625" style="2" bestFit="1" customWidth="1"/>
    <col min="5636" max="5873" width="11.44140625" style="2"/>
    <col min="5874" max="5874" width="2.5546875" style="2" bestFit="1" customWidth="1"/>
    <col min="5875" max="5875" width="21" style="2" customWidth="1"/>
    <col min="5876" max="5882" width="11.44140625" style="2"/>
    <col min="5883" max="5883" width="2.5546875" style="2" bestFit="1" customWidth="1"/>
    <col min="5884" max="5884" width="21.88671875" style="2" bestFit="1" customWidth="1"/>
    <col min="5885" max="5885" width="7.33203125" style="2" bestFit="1" customWidth="1"/>
    <col min="5886" max="5886" width="7.88671875" style="2" bestFit="1" customWidth="1"/>
    <col min="5887" max="5887" width="8.6640625" style="2" bestFit="1" customWidth="1"/>
    <col min="5888" max="5888" width="7.88671875" style="2" bestFit="1" customWidth="1"/>
    <col min="5889" max="5889" width="8.6640625" style="2" bestFit="1" customWidth="1"/>
    <col min="5890" max="5890" width="7.6640625" style="2" bestFit="1" customWidth="1"/>
    <col min="5891" max="5891" width="8.6640625" style="2" bestFit="1" customWidth="1"/>
    <col min="5892" max="6129" width="11.44140625" style="2"/>
    <col min="6130" max="6130" width="2.5546875" style="2" bestFit="1" customWidth="1"/>
    <col min="6131" max="6131" width="21" style="2" customWidth="1"/>
    <col min="6132" max="6138" width="11.44140625" style="2"/>
    <col min="6139" max="6139" width="2.5546875" style="2" bestFit="1" customWidth="1"/>
    <col min="6140" max="6140" width="21.88671875" style="2" bestFit="1" customWidth="1"/>
    <col min="6141" max="6141" width="7.33203125" style="2" bestFit="1" customWidth="1"/>
    <col min="6142" max="6142" width="7.88671875" style="2" bestFit="1" customWidth="1"/>
    <col min="6143" max="6143" width="8.6640625" style="2" bestFit="1" customWidth="1"/>
    <col min="6144" max="6144" width="7.88671875" style="2" bestFit="1" customWidth="1"/>
    <col min="6145" max="6145" width="8.6640625" style="2" bestFit="1" customWidth="1"/>
    <col min="6146" max="6146" width="7.6640625" style="2" bestFit="1" customWidth="1"/>
    <col min="6147" max="6147" width="8.6640625" style="2" bestFit="1" customWidth="1"/>
    <col min="6148" max="6385" width="11.44140625" style="2"/>
    <col min="6386" max="6386" width="2.5546875" style="2" bestFit="1" customWidth="1"/>
    <col min="6387" max="6387" width="21" style="2" customWidth="1"/>
    <col min="6388" max="6394" width="11.44140625" style="2"/>
    <col min="6395" max="6395" width="2.5546875" style="2" bestFit="1" customWidth="1"/>
    <col min="6396" max="6396" width="21.88671875" style="2" bestFit="1" customWidth="1"/>
    <col min="6397" max="6397" width="7.33203125" style="2" bestFit="1" customWidth="1"/>
    <col min="6398" max="6398" width="7.88671875" style="2" bestFit="1" customWidth="1"/>
    <col min="6399" max="6399" width="8.6640625" style="2" bestFit="1" customWidth="1"/>
    <col min="6400" max="6400" width="7.88671875" style="2" bestFit="1" customWidth="1"/>
    <col min="6401" max="6401" width="8.6640625" style="2" bestFit="1" customWidth="1"/>
    <col min="6402" max="6402" width="7.6640625" style="2" bestFit="1" customWidth="1"/>
    <col min="6403" max="6403" width="8.6640625" style="2" bestFit="1" customWidth="1"/>
    <col min="6404" max="6641" width="11.44140625" style="2"/>
    <col min="6642" max="6642" width="2.5546875" style="2" bestFit="1" customWidth="1"/>
    <col min="6643" max="6643" width="21" style="2" customWidth="1"/>
    <col min="6644" max="6650" width="11.44140625" style="2"/>
    <col min="6651" max="6651" width="2.5546875" style="2" bestFit="1" customWidth="1"/>
    <col min="6652" max="6652" width="21.88671875" style="2" bestFit="1" customWidth="1"/>
    <col min="6653" max="6653" width="7.33203125" style="2" bestFit="1" customWidth="1"/>
    <col min="6654" max="6654" width="7.88671875" style="2" bestFit="1" customWidth="1"/>
    <col min="6655" max="6655" width="8.6640625" style="2" bestFit="1" customWidth="1"/>
    <col min="6656" max="6656" width="7.88671875" style="2" bestFit="1" customWidth="1"/>
    <col min="6657" max="6657" width="8.6640625" style="2" bestFit="1" customWidth="1"/>
    <col min="6658" max="6658" width="7.6640625" style="2" bestFit="1" customWidth="1"/>
    <col min="6659" max="6659" width="8.6640625" style="2" bestFit="1" customWidth="1"/>
    <col min="6660" max="6897" width="11.44140625" style="2"/>
    <col min="6898" max="6898" width="2.5546875" style="2" bestFit="1" customWidth="1"/>
    <col min="6899" max="6899" width="21" style="2" customWidth="1"/>
    <col min="6900" max="6906" width="11.44140625" style="2"/>
    <col min="6907" max="6907" width="2.5546875" style="2" bestFit="1" customWidth="1"/>
    <col min="6908" max="6908" width="21.88671875" style="2" bestFit="1" customWidth="1"/>
    <col min="6909" max="6909" width="7.33203125" style="2" bestFit="1" customWidth="1"/>
    <col min="6910" max="6910" width="7.88671875" style="2" bestFit="1" customWidth="1"/>
    <col min="6911" max="6911" width="8.6640625" style="2" bestFit="1" customWidth="1"/>
    <col min="6912" max="6912" width="7.88671875" style="2" bestFit="1" customWidth="1"/>
    <col min="6913" max="6913" width="8.6640625" style="2" bestFit="1" customWidth="1"/>
    <col min="6914" max="6914" width="7.6640625" style="2" bestFit="1" customWidth="1"/>
    <col min="6915" max="6915" width="8.6640625" style="2" bestFit="1" customWidth="1"/>
    <col min="6916" max="7153" width="11.44140625" style="2"/>
    <col min="7154" max="7154" width="2.5546875" style="2" bestFit="1" customWidth="1"/>
    <col min="7155" max="7155" width="21" style="2" customWidth="1"/>
    <col min="7156" max="7162" width="11.44140625" style="2"/>
    <col min="7163" max="7163" width="2.5546875" style="2" bestFit="1" customWidth="1"/>
    <col min="7164" max="7164" width="21.88671875" style="2" bestFit="1" customWidth="1"/>
    <col min="7165" max="7165" width="7.33203125" style="2" bestFit="1" customWidth="1"/>
    <col min="7166" max="7166" width="7.88671875" style="2" bestFit="1" customWidth="1"/>
    <col min="7167" max="7167" width="8.6640625" style="2" bestFit="1" customWidth="1"/>
    <col min="7168" max="7168" width="7.88671875" style="2" bestFit="1" customWidth="1"/>
    <col min="7169" max="7169" width="8.6640625" style="2" bestFit="1" customWidth="1"/>
    <col min="7170" max="7170" width="7.6640625" style="2" bestFit="1" customWidth="1"/>
    <col min="7171" max="7171" width="8.6640625" style="2" bestFit="1" customWidth="1"/>
    <col min="7172" max="7409" width="11.44140625" style="2"/>
    <col min="7410" max="7410" width="2.5546875" style="2" bestFit="1" customWidth="1"/>
    <col min="7411" max="7411" width="21" style="2" customWidth="1"/>
    <col min="7412" max="7418" width="11.44140625" style="2"/>
    <col min="7419" max="7419" width="2.5546875" style="2" bestFit="1" customWidth="1"/>
    <col min="7420" max="7420" width="21.88671875" style="2" bestFit="1" customWidth="1"/>
    <col min="7421" max="7421" width="7.33203125" style="2" bestFit="1" customWidth="1"/>
    <col min="7422" max="7422" width="7.88671875" style="2" bestFit="1" customWidth="1"/>
    <col min="7423" max="7423" width="8.6640625" style="2" bestFit="1" customWidth="1"/>
    <col min="7424" max="7424" width="7.88671875" style="2" bestFit="1" customWidth="1"/>
    <col min="7425" max="7425" width="8.6640625" style="2" bestFit="1" customWidth="1"/>
    <col min="7426" max="7426" width="7.6640625" style="2" bestFit="1" customWidth="1"/>
    <col min="7427" max="7427" width="8.6640625" style="2" bestFit="1" customWidth="1"/>
    <col min="7428" max="7665" width="11.44140625" style="2"/>
    <col min="7666" max="7666" width="2.5546875" style="2" bestFit="1" customWidth="1"/>
    <col min="7667" max="7667" width="21" style="2" customWidth="1"/>
    <col min="7668" max="7674" width="11.44140625" style="2"/>
    <col min="7675" max="7675" width="2.5546875" style="2" bestFit="1" customWidth="1"/>
    <col min="7676" max="7676" width="21.88671875" style="2" bestFit="1" customWidth="1"/>
    <col min="7677" max="7677" width="7.33203125" style="2" bestFit="1" customWidth="1"/>
    <col min="7678" max="7678" width="7.88671875" style="2" bestFit="1" customWidth="1"/>
    <col min="7679" max="7679" width="8.6640625" style="2" bestFit="1" customWidth="1"/>
    <col min="7680" max="7680" width="7.88671875" style="2" bestFit="1" customWidth="1"/>
    <col min="7681" max="7681" width="8.6640625" style="2" bestFit="1" customWidth="1"/>
    <col min="7682" max="7682" width="7.6640625" style="2" bestFit="1" customWidth="1"/>
    <col min="7683" max="7683" width="8.6640625" style="2" bestFit="1" customWidth="1"/>
    <col min="7684" max="7921" width="11.44140625" style="2"/>
    <col min="7922" max="7922" width="2.5546875" style="2" bestFit="1" customWidth="1"/>
    <col min="7923" max="7923" width="21" style="2" customWidth="1"/>
    <col min="7924" max="7930" width="11.44140625" style="2"/>
    <col min="7931" max="7931" width="2.5546875" style="2" bestFit="1" customWidth="1"/>
    <col min="7932" max="7932" width="21.88671875" style="2" bestFit="1" customWidth="1"/>
    <col min="7933" max="7933" width="7.33203125" style="2" bestFit="1" customWidth="1"/>
    <col min="7934" max="7934" width="7.88671875" style="2" bestFit="1" customWidth="1"/>
    <col min="7935" max="7935" width="8.6640625" style="2" bestFit="1" customWidth="1"/>
    <col min="7936" max="7936" width="7.88671875" style="2" bestFit="1" customWidth="1"/>
    <col min="7937" max="7937" width="8.6640625" style="2" bestFit="1" customWidth="1"/>
    <col min="7938" max="7938" width="7.6640625" style="2" bestFit="1" customWidth="1"/>
    <col min="7939" max="7939" width="8.6640625" style="2" bestFit="1" customWidth="1"/>
    <col min="7940" max="8177" width="11.44140625" style="2"/>
    <col min="8178" max="8178" width="2.5546875" style="2" bestFit="1" customWidth="1"/>
    <col min="8179" max="8179" width="21" style="2" customWidth="1"/>
    <col min="8180" max="8186" width="11.44140625" style="2"/>
    <col min="8187" max="8187" width="2.5546875" style="2" bestFit="1" customWidth="1"/>
    <col min="8188" max="8188" width="21.88671875" style="2" bestFit="1" customWidth="1"/>
    <col min="8189" max="8189" width="7.33203125" style="2" bestFit="1" customWidth="1"/>
    <col min="8190" max="8190" width="7.88671875" style="2" bestFit="1" customWidth="1"/>
    <col min="8191" max="8191" width="8.6640625" style="2" bestFit="1" customWidth="1"/>
    <col min="8192" max="8192" width="7.88671875" style="2" bestFit="1" customWidth="1"/>
    <col min="8193" max="8193" width="8.6640625" style="2" bestFit="1" customWidth="1"/>
    <col min="8194" max="8194" width="7.6640625" style="2" bestFit="1" customWidth="1"/>
    <col min="8195" max="8195" width="8.6640625" style="2" bestFit="1" customWidth="1"/>
    <col min="8196" max="8433" width="11.44140625" style="2"/>
    <col min="8434" max="8434" width="2.5546875" style="2" bestFit="1" customWidth="1"/>
    <col min="8435" max="8435" width="21" style="2" customWidth="1"/>
    <col min="8436" max="8442" width="11.44140625" style="2"/>
    <col min="8443" max="8443" width="2.5546875" style="2" bestFit="1" customWidth="1"/>
    <col min="8444" max="8444" width="21.88671875" style="2" bestFit="1" customWidth="1"/>
    <col min="8445" max="8445" width="7.33203125" style="2" bestFit="1" customWidth="1"/>
    <col min="8446" max="8446" width="7.88671875" style="2" bestFit="1" customWidth="1"/>
    <col min="8447" max="8447" width="8.6640625" style="2" bestFit="1" customWidth="1"/>
    <col min="8448" max="8448" width="7.88671875" style="2" bestFit="1" customWidth="1"/>
    <col min="8449" max="8449" width="8.6640625" style="2" bestFit="1" customWidth="1"/>
    <col min="8450" max="8450" width="7.6640625" style="2" bestFit="1" customWidth="1"/>
    <col min="8451" max="8451" width="8.6640625" style="2" bestFit="1" customWidth="1"/>
    <col min="8452" max="8689" width="11.44140625" style="2"/>
    <col min="8690" max="8690" width="2.5546875" style="2" bestFit="1" customWidth="1"/>
    <col min="8691" max="8691" width="21" style="2" customWidth="1"/>
    <col min="8692" max="8698" width="11.44140625" style="2"/>
    <col min="8699" max="8699" width="2.5546875" style="2" bestFit="1" customWidth="1"/>
    <col min="8700" max="8700" width="21.88671875" style="2" bestFit="1" customWidth="1"/>
    <col min="8701" max="8701" width="7.33203125" style="2" bestFit="1" customWidth="1"/>
    <col min="8702" max="8702" width="7.88671875" style="2" bestFit="1" customWidth="1"/>
    <col min="8703" max="8703" width="8.6640625" style="2" bestFit="1" customWidth="1"/>
    <col min="8704" max="8704" width="7.88671875" style="2" bestFit="1" customWidth="1"/>
    <col min="8705" max="8705" width="8.6640625" style="2" bestFit="1" customWidth="1"/>
    <col min="8706" max="8706" width="7.6640625" style="2" bestFit="1" customWidth="1"/>
    <col min="8707" max="8707" width="8.6640625" style="2" bestFit="1" customWidth="1"/>
    <col min="8708" max="8945" width="11.44140625" style="2"/>
    <col min="8946" max="8946" width="2.5546875" style="2" bestFit="1" customWidth="1"/>
    <col min="8947" max="8947" width="21" style="2" customWidth="1"/>
    <col min="8948" max="8954" width="11.44140625" style="2"/>
    <col min="8955" max="8955" width="2.5546875" style="2" bestFit="1" customWidth="1"/>
    <col min="8956" max="8956" width="21.88671875" style="2" bestFit="1" customWidth="1"/>
    <col min="8957" max="8957" width="7.33203125" style="2" bestFit="1" customWidth="1"/>
    <col min="8958" max="8958" width="7.88671875" style="2" bestFit="1" customWidth="1"/>
    <col min="8959" max="8959" width="8.6640625" style="2" bestFit="1" customWidth="1"/>
    <col min="8960" max="8960" width="7.88671875" style="2" bestFit="1" customWidth="1"/>
    <col min="8961" max="8961" width="8.6640625" style="2" bestFit="1" customWidth="1"/>
    <col min="8962" max="8962" width="7.6640625" style="2" bestFit="1" customWidth="1"/>
    <col min="8963" max="8963" width="8.6640625" style="2" bestFit="1" customWidth="1"/>
    <col min="8964" max="9201" width="11.44140625" style="2"/>
    <col min="9202" max="9202" width="2.5546875" style="2" bestFit="1" customWidth="1"/>
    <col min="9203" max="9203" width="21" style="2" customWidth="1"/>
    <col min="9204" max="9210" width="11.44140625" style="2"/>
    <col min="9211" max="9211" width="2.5546875" style="2" bestFit="1" customWidth="1"/>
    <col min="9212" max="9212" width="21.88671875" style="2" bestFit="1" customWidth="1"/>
    <col min="9213" max="9213" width="7.33203125" style="2" bestFit="1" customWidth="1"/>
    <col min="9214" max="9214" width="7.88671875" style="2" bestFit="1" customWidth="1"/>
    <col min="9215" max="9215" width="8.6640625" style="2" bestFit="1" customWidth="1"/>
    <col min="9216" max="9216" width="7.88671875" style="2" bestFit="1" customWidth="1"/>
    <col min="9217" max="9217" width="8.6640625" style="2" bestFit="1" customWidth="1"/>
    <col min="9218" max="9218" width="7.6640625" style="2" bestFit="1" customWidth="1"/>
    <col min="9219" max="9219" width="8.6640625" style="2" bestFit="1" customWidth="1"/>
    <col min="9220" max="9457" width="11.44140625" style="2"/>
    <col min="9458" max="9458" width="2.5546875" style="2" bestFit="1" customWidth="1"/>
    <col min="9459" max="9459" width="21" style="2" customWidth="1"/>
    <col min="9460" max="9466" width="11.44140625" style="2"/>
    <col min="9467" max="9467" width="2.5546875" style="2" bestFit="1" customWidth="1"/>
    <col min="9468" max="9468" width="21.88671875" style="2" bestFit="1" customWidth="1"/>
    <col min="9469" max="9469" width="7.33203125" style="2" bestFit="1" customWidth="1"/>
    <col min="9470" max="9470" width="7.88671875" style="2" bestFit="1" customWidth="1"/>
    <col min="9471" max="9471" width="8.6640625" style="2" bestFit="1" customWidth="1"/>
    <col min="9472" max="9472" width="7.88671875" style="2" bestFit="1" customWidth="1"/>
    <col min="9473" max="9473" width="8.6640625" style="2" bestFit="1" customWidth="1"/>
    <col min="9474" max="9474" width="7.6640625" style="2" bestFit="1" customWidth="1"/>
    <col min="9475" max="9475" width="8.6640625" style="2" bestFit="1" customWidth="1"/>
    <col min="9476" max="9713" width="11.44140625" style="2"/>
    <col min="9714" max="9714" width="2.5546875" style="2" bestFit="1" customWidth="1"/>
    <col min="9715" max="9715" width="21" style="2" customWidth="1"/>
    <col min="9716" max="9722" width="11.44140625" style="2"/>
    <col min="9723" max="9723" width="2.5546875" style="2" bestFit="1" customWidth="1"/>
    <col min="9724" max="9724" width="21.88671875" style="2" bestFit="1" customWidth="1"/>
    <col min="9725" max="9725" width="7.33203125" style="2" bestFit="1" customWidth="1"/>
    <col min="9726" max="9726" width="7.88671875" style="2" bestFit="1" customWidth="1"/>
    <col min="9727" max="9727" width="8.6640625" style="2" bestFit="1" customWidth="1"/>
    <col min="9728" max="9728" width="7.88671875" style="2" bestFit="1" customWidth="1"/>
    <col min="9729" max="9729" width="8.6640625" style="2" bestFit="1" customWidth="1"/>
    <col min="9730" max="9730" width="7.6640625" style="2" bestFit="1" customWidth="1"/>
    <col min="9731" max="9731" width="8.6640625" style="2" bestFit="1" customWidth="1"/>
    <col min="9732" max="9969" width="11.44140625" style="2"/>
    <col min="9970" max="9970" width="2.5546875" style="2" bestFit="1" customWidth="1"/>
    <col min="9971" max="9971" width="21" style="2" customWidth="1"/>
    <col min="9972" max="9978" width="11.44140625" style="2"/>
    <col min="9979" max="9979" width="2.5546875" style="2" bestFit="1" customWidth="1"/>
    <col min="9980" max="9980" width="21.88671875" style="2" bestFit="1" customWidth="1"/>
    <col min="9981" max="9981" width="7.33203125" style="2" bestFit="1" customWidth="1"/>
    <col min="9982" max="9982" width="7.88671875" style="2" bestFit="1" customWidth="1"/>
    <col min="9983" max="9983" width="8.6640625" style="2" bestFit="1" customWidth="1"/>
    <col min="9984" max="9984" width="7.88671875" style="2" bestFit="1" customWidth="1"/>
    <col min="9985" max="9985" width="8.6640625" style="2" bestFit="1" customWidth="1"/>
    <col min="9986" max="9986" width="7.6640625" style="2" bestFit="1" customWidth="1"/>
    <col min="9987" max="9987" width="8.6640625" style="2" bestFit="1" customWidth="1"/>
    <col min="9988" max="10225" width="11.44140625" style="2"/>
    <col min="10226" max="10226" width="2.5546875" style="2" bestFit="1" customWidth="1"/>
    <col min="10227" max="10227" width="21" style="2" customWidth="1"/>
    <col min="10228" max="10234" width="11.44140625" style="2"/>
    <col min="10235" max="10235" width="2.5546875" style="2" bestFit="1" customWidth="1"/>
    <col min="10236" max="10236" width="21.88671875" style="2" bestFit="1" customWidth="1"/>
    <col min="10237" max="10237" width="7.33203125" style="2" bestFit="1" customWidth="1"/>
    <col min="10238" max="10238" width="7.88671875" style="2" bestFit="1" customWidth="1"/>
    <col min="10239" max="10239" width="8.6640625" style="2" bestFit="1" customWidth="1"/>
    <col min="10240" max="10240" width="7.88671875" style="2" bestFit="1" customWidth="1"/>
    <col min="10241" max="10241" width="8.6640625" style="2" bestFit="1" customWidth="1"/>
    <col min="10242" max="10242" width="7.6640625" style="2" bestFit="1" customWidth="1"/>
    <col min="10243" max="10243" width="8.6640625" style="2" bestFit="1" customWidth="1"/>
    <col min="10244" max="10481" width="11.44140625" style="2"/>
    <col min="10482" max="10482" width="2.5546875" style="2" bestFit="1" customWidth="1"/>
    <col min="10483" max="10483" width="21" style="2" customWidth="1"/>
    <col min="10484" max="10490" width="11.44140625" style="2"/>
    <col min="10491" max="10491" width="2.5546875" style="2" bestFit="1" customWidth="1"/>
    <col min="10492" max="10492" width="21.88671875" style="2" bestFit="1" customWidth="1"/>
    <col min="10493" max="10493" width="7.33203125" style="2" bestFit="1" customWidth="1"/>
    <col min="10494" max="10494" width="7.88671875" style="2" bestFit="1" customWidth="1"/>
    <col min="10495" max="10495" width="8.6640625" style="2" bestFit="1" customWidth="1"/>
    <col min="10496" max="10496" width="7.88671875" style="2" bestFit="1" customWidth="1"/>
    <col min="10497" max="10497" width="8.6640625" style="2" bestFit="1" customWidth="1"/>
    <col min="10498" max="10498" width="7.6640625" style="2" bestFit="1" customWidth="1"/>
    <col min="10499" max="10499" width="8.6640625" style="2" bestFit="1" customWidth="1"/>
    <col min="10500" max="10737" width="11.44140625" style="2"/>
    <col min="10738" max="10738" width="2.5546875" style="2" bestFit="1" customWidth="1"/>
    <col min="10739" max="10739" width="21" style="2" customWidth="1"/>
    <col min="10740" max="10746" width="11.44140625" style="2"/>
    <col min="10747" max="10747" width="2.5546875" style="2" bestFit="1" customWidth="1"/>
    <col min="10748" max="10748" width="21.88671875" style="2" bestFit="1" customWidth="1"/>
    <col min="10749" max="10749" width="7.33203125" style="2" bestFit="1" customWidth="1"/>
    <col min="10750" max="10750" width="7.88671875" style="2" bestFit="1" customWidth="1"/>
    <col min="10751" max="10751" width="8.6640625" style="2" bestFit="1" customWidth="1"/>
    <col min="10752" max="10752" width="7.88671875" style="2" bestFit="1" customWidth="1"/>
    <col min="10753" max="10753" width="8.6640625" style="2" bestFit="1" customWidth="1"/>
    <col min="10754" max="10754" width="7.6640625" style="2" bestFit="1" customWidth="1"/>
    <col min="10755" max="10755" width="8.6640625" style="2" bestFit="1" customWidth="1"/>
    <col min="10756" max="10993" width="11.44140625" style="2"/>
    <col min="10994" max="10994" width="2.5546875" style="2" bestFit="1" customWidth="1"/>
    <col min="10995" max="10995" width="21" style="2" customWidth="1"/>
    <col min="10996" max="11002" width="11.44140625" style="2"/>
    <col min="11003" max="11003" width="2.5546875" style="2" bestFit="1" customWidth="1"/>
    <col min="11004" max="11004" width="21.88671875" style="2" bestFit="1" customWidth="1"/>
    <col min="11005" max="11005" width="7.33203125" style="2" bestFit="1" customWidth="1"/>
    <col min="11006" max="11006" width="7.88671875" style="2" bestFit="1" customWidth="1"/>
    <col min="11007" max="11007" width="8.6640625" style="2" bestFit="1" customWidth="1"/>
    <col min="11008" max="11008" width="7.88671875" style="2" bestFit="1" customWidth="1"/>
    <col min="11009" max="11009" width="8.6640625" style="2" bestFit="1" customWidth="1"/>
    <col min="11010" max="11010" width="7.6640625" style="2" bestFit="1" customWidth="1"/>
    <col min="11011" max="11011" width="8.6640625" style="2" bestFit="1" customWidth="1"/>
    <col min="11012" max="11249" width="11.44140625" style="2"/>
    <col min="11250" max="11250" width="2.5546875" style="2" bestFit="1" customWidth="1"/>
    <col min="11251" max="11251" width="21" style="2" customWidth="1"/>
    <col min="11252" max="11258" width="11.44140625" style="2"/>
    <col min="11259" max="11259" width="2.5546875" style="2" bestFit="1" customWidth="1"/>
    <col min="11260" max="11260" width="21.88671875" style="2" bestFit="1" customWidth="1"/>
    <col min="11261" max="11261" width="7.33203125" style="2" bestFit="1" customWidth="1"/>
    <col min="11262" max="11262" width="7.88671875" style="2" bestFit="1" customWidth="1"/>
    <col min="11263" max="11263" width="8.6640625" style="2" bestFit="1" customWidth="1"/>
    <col min="11264" max="11264" width="7.88671875" style="2" bestFit="1" customWidth="1"/>
    <col min="11265" max="11265" width="8.6640625" style="2" bestFit="1" customWidth="1"/>
    <col min="11266" max="11266" width="7.6640625" style="2" bestFit="1" customWidth="1"/>
    <col min="11267" max="11267" width="8.6640625" style="2" bestFit="1" customWidth="1"/>
    <col min="11268" max="11505" width="11.44140625" style="2"/>
    <col min="11506" max="11506" width="2.5546875" style="2" bestFit="1" customWidth="1"/>
    <col min="11507" max="11507" width="21" style="2" customWidth="1"/>
    <col min="11508" max="11514" width="11.44140625" style="2"/>
    <col min="11515" max="11515" width="2.5546875" style="2" bestFit="1" customWidth="1"/>
    <col min="11516" max="11516" width="21.88671875" style="2" bestFit="1" customWidth="1"/>
    <col min="11517" max="11517" width="7.33203125" style="2" bestFit="1" customWidth="1"/>
    <col min="11518" max="11518" width="7.88671875" style="2" bestFit="1" customWidth="1"/>
    <col min="11519" max="11519" width="8.6640625" style="2" bestFit="1" customWidth="1"/>
    <col min="11520" max="11520" width="7.88671875" style="2" bestFit="1" customWidth="1"/>
    <col min="11521" max="11521" width="8.6640625" style="2" bestFit="1" customWidth="1"/>
    <col min="11522" max="11522" width="7.6640625" style="2" bestFit="1" customWidth="1"/>
    <col min="11523" max="11523" width="8.6640625" style="2" bestFit="1" customWidth="1"/>
    <col min="11524" max="11761" width="11.44140625" style="2"/>
    <col min="11762" max="11762" width="2.5546875" style="2" bestFit="1" customWidth="1"/>
    <col min="11763" max="11763" width="21" style="2" customWidth="1"/>
    <col min="11764" max="11770" width="11.44140625" style="2"/>
    <col min="11771" max="11771" width="2.5546875" style="2" bestFit="1" customWidth="1"/>
    <col min="11772" max="11772" width="21.88671875" style="2" bestFit="1" customWidth="1"/>
    <col min="11773" max="11773" width="7.33203125" style="2" bestFit="1" customWidth="1"/>
    <col min="11774" max="11774" width="7.88671875" style="2" bestFit="1" customWidth="1"/>
    <col min="11775" max="11775" width="8.6640625" style="2" bestFit="1" customWidth="1"/>
    <col min="11776" max="11776" width="7.88671875" style="2" bestFit="1" customWidth="1"/>
    <col min="11777" max="11777" width="8.6640625" style="2" bestFit="1" customWidth="1"/>
    <col min="11778" max="11778" width="7.6640625" style="2" bestFit="1" customWidth="1"/>
    <col min="11779" max="11779" width="8.6640625" style="2" bestFit="1" customWidth="1"/>
    <col min="11780" max="12017" width="11.44140625" style="2"/>
    <col min="12018" max="12018" width="2.5546875" style="2" bestFit="1" customWidth="1"/>
    <col min="12019" max="12019" width="21" style="2" customWidth="1"/>
    <col min="12020" max="12026" width="11.44140625" style="2"/>
    <col min="12027" max="12027" width="2.5546875" style="2" bestFit="1" customWidth="1"/>
    <col min="12028" max="12028" width="21.88671875" style="2" bestFit="1" customWidth="1"/>
    <col min="12029" max="12029" width="7.33203125" style="2" bestFit="1" customWidth="1"/>
    <col min="12030" max="12030" width="7.88671875" style="2" bestFit="1" customWidth="1"/>
    <col min="12031" max="12031" width="8.6640625" style="2" bestFit="1" customWidth="1"/>
    <col min="12032" max="12032" width="7.88671875" style="2" bestFit="1" customWidth="1"/>
    <col min="12033" max="12033" width="8.6640625" style="2" bestFit="1" customWidth="1"/>
    <col min="12034" max="12034" width="7.6640625" style="2" bestFit="1" customWidth="1"/>
    <col min="12035" max="12035" width="8.6640625" style="2" bestFit="1" customWidth="1"/>
    <col min="12036" max="12273" width="11.44140625" style="2"/>
    <col min="12274" max="12274" width="2.5546875" style="2" bestFit="1" customWidth="1"/>
    <col min="12275" max="12275" width="21" style="2" customWidth="1"/>
    <col min="12276" max="12282" width="11.44140625" style="2"/>
    <col min="12283" max="12283" width="2.5546875" style="2" bestFit="1" customWidth="1"/>
    <col min="12284" max="12284" width="21.88671875" style="2" bestFit="1" customWidth="1"/>
    <col min="12285" max="12285" width="7.33203125" style="2" bestFit="1" customWidth="1"/>
    <col min="12286" max="12286" width="7.88671875" style="2" bestFit="1" customWidth="1"/>
    <col min="12287" max="12287" width="8.6640625" style="2" bestFit="1" customWidth="1"/>
    <col min="12288" max="12288" width="7.88671875" style="2" bestFit="1" customWidth="1"/>
    <col min="12289" max="12289" width="8.6640625" style="2" bestFit="1" customWidth="1"/>
    <col min="12290" max="12290" width="7.6640625" style="2" bestFit="1" customWidth="1"/>
    <col min="12291" max="12291" width="8.6640625" style="2" bestFit="1" customWidth="1"/>
    <col min="12292" max="12529" width="11.44140625" style="2"/>
    <col min="12530" max="12530" width="2.5546875" style="2" bestFit="1" customWidth="1"/>
    <col min="12531" max="12531" width="21" style="2" customWidth="1"/>
    <col min="12532" max="12538" width="11.44140625" style="2"/>
    <col min="12539" max="12539" width="2.5546875" style="2" bestFit="1" customWidth="1"/>
    <col min="12540" max="12540" width="21.88671875" style="2" bestFit="1" customWidth="1"/>
    <col min="12541" max="12541" width="7.33203125" style="2" bestFit="1" customWidth="1"/>
    <col min="12542" max="12542" width="7.88671875" style="2" bestFit="1" customWidth="1"/>
    <col min="12543" max="12543" width="8.6640625" style="2" bestFit="1" customWidth="1"/>
    <col min="12544" max="12544" width="7.88671875" style="2" bestFit="1" customWidth="1"/>
    <col min="12545" max="12545" width="8.6640625" style="2" bestFit="1" customWidth="1"/>
    <col min="12546" max="12546" width="7.6640625" style="2" bestFit="1" customWidth="1"/>
    <col min="12547" max="12547" width="8.6640625" style="2" bestFit="1" customWidth="1"/>
    <col min="12548" max="12785" width="11.44140625" style="2"/>
    <col min="12786" max="12786" width="2.5546875" style="2" bestFit="1" customWidth="1"/>
    <col min="12787" max="12787" width="21" style="2" customWidth="1"/>
    <col min="12788" max="12794" width="11.44140625" style="2"/>
    <col min="12795" max="12795" width="2.5546875" style="2" bestFit="1" customWidth="1"/>
    <col min="12796" max="12796" width="21.88671875" style="2" bestFit="1" customWidth="1"/>
    <col min="12797" max="12797" width="7.33203125" style="2" bestFit="1" customWidth="1"/>
    <col min="12798" max="12798" width="7.88671875" style="2" bestFit="1" customWidth="1"/>
    <col min="12799" max="12799" width="8.6640625" style="2" bestFit="1" customWidth="1"/>
    <col min="12800" max="12800" width="7.88671875" style="2" bestFit="1" customWidth="1"/>
    <col min="12801" max="12801" width="8.6640625" style="2" bestFit="1" customWidth="1"/>
    <col min="12802" max="12802" width="7.6640625" style="2" bestFit="1" customWidth="1"/>
    <col min="12803" max="12803" width="8.6640625" style="2" bestFit="1" customWidth="1"/>
    <col min="12804" max="13041" width="11.44140625" style="2"/>
    <col min="13042" max="13042" width="2.5546875" style="2" bestFit="1" customWidth="1"/>
    <col min="13043" max="13043" width="21" style="2" customWidth="1"/>
    <col min="13044" max="13050" width="11.44140625" style="2"/>
    <col min="13051" max="13051" width="2.5546875" style="2" bestFit="1" customWidth="1"/>
    <col min="13052" max="13052" width="21.88671875" style="2" bestFit="1" customWidth="1"/>
    <col min="13053" max="13053" width="7.33203125" style="2" bestFit="1" customWidth="1"/>
    <col min="13054" max="13054" width="7.88671875" style="2" bestFit="1" customWidth="1"/>
    <col min="13055" max="13055" width="8.6640625" style="2" bestFit="1" customWidth="1"/>
    <col min="13056" max="13056" width="7.88671875" style="2" bestFit="1" customWidth="1"/>
    <col min="13057" max="13057" width="8.6640625" style="2" bestFit="1" customWidth="1"/>
    <col min="13058" max="13058" width="7.6640625" style="2" bestFit="1" customWidth="1"/>
    <col min="13059" max="13059" width="8.6640625" style="2" bestFit="1" customWidth="1"/>
    <col min="13060" max="13297" width="11.44140625" style="2"/>
    <col min="13298" max="13298" width="2.5546875" style="2" bestFit="1" customWidth="1"/>
    <col min="13299" max="13299" width="21" style="2" customWidth="1"/>
    <col min="13300" max="13306" width="11.44140625" style="2"/>
    <col min="13307" max="13307" width="2.5546875" style="2" bestFit="1" customWidth="1"/>
    <col min="13308" max="13308" width="21.88671875" style="2" bestFit="1" customWidth="1"/>
    <col min="13309" max="13309" width="7.33203125" style="2" bestFit="1" customWidth="1"/>
    <col min="13310" max="13310" width="7.88671875" style="2" bestFit="1" customWidth="1"/>
    <col min="13311" max="13311" width="8.6640625" style="2" bestFit="1" customWidth="1"/>
    <col min="13312" max="13312" width="7.88671875" style="2" bestFit="1" customWidth="1"/>
    <col min="13313" max="13313" width="8.6640625" style="2" bestFit="1" customWidth="1"/>
    <col min="13314" max="13314" width="7.6640625" style="2" bestFit="1" customWidth="1"/>
    <col min="13315" max="13315" width="8.6640625" style="2" bestFit="1" customWidth="1"/>
    <col min="13316" max="13553" width="11.44140625" style="2"/>
    <col min="13554" max="13554" width="2.5546875" style="2" bestFit="1" customWidth="1"/>
    <col min="13555" max="13555" width="21" style="2" customWidth="1"/>
    <col min="13556" max="13562" width="11.44140625" style="2"/>
    <col min="13563" max="13563" width="2.5546875" style="2" bestFit="1" customWidth="1"/>
    <col min="13564" max="13564" width="21.88671875" style="2" bestFit="1" customWidth="1"/>
    <col min="13565" max="13565" width="7.33203125" style="2" bestFit="1" customWidth="1"/>
    <col min="13566" max="13566" width="7.88671875" style="2" bestFit="1" customWidth="1"/>
    <col min="13567" max="13567" width="8.6640625" style="2" bestFit="1" customWidth="1"/>
    <col min="13568" max="13568" width="7.88671875" style="2" bestFit="1" customWidth="1"/>
    <col min="13569" max="13569" width="8.6640625" style="2" bestFit="1" customWidth="1"/>
    <col min="13570" max="13570" width="7.6640625" style="2" bestFit="1" customWidth="1"/>
    <col min="13571" max="13571" width="8.6640625" style="2" bestFit="1" customWidth="1"/>
    <col min="13572" max="13809" width="11.44140625" style="2"/>
    <col min="13810" max="13810" width="2.5546875" style="2" bestFit="1" customWidth="1"/>
    <col min="13811" max="13811" width="21" style="2" customWidth="1"/>
    <col min="13812" max="13818" width="11.44140625" style="2"/>
    <col min="13819" max="13819" width="2.5546875" style="2" bestFit="1" customWidth="1"/>
    <col min="13820" max="13820" width="21.88671875" style="2" bestFit="1" customWidth="1"/>
    <col min="13821" max="13821" width="7.33203125" style="2" bestFit="1" customWidth="1"/>
    <col min="13822" max="13822" width="7.88671875" style="2" bestFit="1" customWidth="1"/>
    <col min="13823" max="13823" width="8.6640625" style="2" bestFit="1" customWidth="1"/>
    <col min="13824" max="13824" width="7.88671875" style="2" bestFit="1" customWidth="1"/>
    <col min="13825" max="13825" width="8.6640625" style="2" bestFit="1" customWidth="1"/>
    <col min="13826" max="13826" width="7.6640625" style="2" bestFit="1" customWidth="1"/>
    <col min="13827" max="13827" width="8.6640625" style="2" bestFit="1" customWidth="1"/>
    <col min="13828" max="14065" width="11.44140625" style="2"/>
    <col min="14066" max="14066" width="2.5546875" style="2" bestFit="1" customWidth="1"/>
    <col min="14067" max="14067" width="21" style="2" customWidth="1"/>
    <col min="14068" max="14074" width="11.44140625" style="2"/>
    <col min="14075" max="14075" width="2.5546875" style="2" bestFit="1" customWidth="1"/>
    <col min="14076" max="14076" width="21.88671875" style="2" bestFit="1" customWidth="1"/>
    <col min="14077" max="14077" width="7.33203125" style="2" bestFit="1" customWidth="1"/>
    <col min="14078" max="14078" width="7.88671875" style="2" bestFit="1" customWidth="1"/>
    <col min="14079" max="14079" width="8.6640625" style="2" bestFit="1" customWidth="1"/>
    <col min="14080" max="14080" width="7.88671875" style="2" bestFit="1" customWidth="1"/>
    <col min="14081" max="14081" width="8.6640625" style="2" bestFit="1" customWidth="1"/>
    <col min="14082" max="14082" width="7.6640625" style="2" bestFit="1" customWidth="1"/>
    <col min="14083" max="14083" width="8.6640625" style="2" bestFit="1" customWidth="1"/>
    <col min="14084" max="14321" width="11.44140625" style="2"/>
    <col min="14322" max="14322" width="2.5546875" style="2" bestFit="1" customWidth="1"/>
    <col min="14323" max="14323" width="21" style="2" customWidth="1"/>
    <col min="14324" max="14330" width="11.44140625" style="2"/>
    <col min="14331" max="14331" width="2.5546875" style="2" bestFit="1" customWidth="1"/>
    <col min="14332" max="14332" width="21.88671875" style="2" bestFit="1" customWidth="1"/>
    <col min="14333" max="14333" width="7.33203125" style="2" bestFit="1" customWidth="1"/>
    <col min="14334" max="14334" width="7.88671875" style="2" bestFit="1" customWidth="1"/>
    <col min="14335" max="14335" width="8.6640625" style="2" bestFit="1" customWidth="1"/>
    <col min="14336" max="14336" width="7.88671875" style="2" bestFit="1" customWidth="1"/>
    <col min="14337" max="14337" width="8.6640625" style="2" bestFit="1" customWidth="1"/>
    <col min="14338" max="14338" width="7.6640625" style="2" bestFit="1" customWidth="1"/>
    <col min="14339" max="14339" width="8.6640625" style="2" bestFit="1" customWidth="1"/>
    <col min="14340" max="14577" width="11.44140625" style="2"/>
    <col min="14578" max="14578" width="2.5546875" style="2" bestFit="1" customWidth="1"/>
    <col min="14579" max="14579" width="21" style="2" customWidth="1"/>
    <col min="14580" max="14586" width="11.44140625" style="2"/>
    <col min="14587" max="14587" width="2.5546875" style="2" bestFit="1" customWidth="1"/>
    <col min="14588" max="14588" width="21.88671875" style="2" bestFit="1" customWidth="1"/>
    <col min="14589" max="14589" width="7.33203125" style="2" bestFit="1" customWidth="1"/>
    <col min="14590" max="14590" width="7.88671875" style="2" bestFit="1" customWidth="1"/>
    <col min="14591" max="14591" width="8.6640625" style="2" bestFit="1" customWidth="1"/>
    <col min="14592" max="14592" width="7.88671875" style="2" bestFit="1" customWidth="1"/>
    <col min="14593" max="14593" width="8.6640625" style="2" bestFit="1" customWidth="1"/>
    <col min="14594" max="14594" width="7.6640625" style="2" bestFit="1" customWidth="1"/>
    <col min="14595" max="14595" width="8.6640625" style="2" bestFit="1" customWidth="1"/>
    <col min="14596" max="14833" width="11.44140625" style="2"/>
    <col min="14834" max="14834" width="2.5546875" style="2" bestFit="1" customWidth="1"/>
    <col min="14835" max="14835" width="21" style="2" customWidth="1"/>
    <col min="14836" max="14842" width="11.44140625" style="2"/>
    <col min="14843" max="14843" width="2.5546875" style="2" bestFit="1" customWidth="1"/>
    <col min="14844" max="14844" width="21.88671875" style="2" bestFit="1" customWidth="1"/>
    <col min="14845" max="14845" width="7.33203125" style="2" bestFit="1" customWidth="1"/>
    <col min="14846" max="14846" width="7.88671875" style="2" bestFit="1" customWidth="1"/>
    <col min="14847" max="14847" width="8.6640625" style="2" bestFit="1" customWidth="1"/>
    <col min="14848" max="14848" width="7.88671875" style="2" bestFit="1" customWidth="1"/>
    <col min="14849" max="14849" width="8.6640625" style="2" bestFit="1" customWidth="1"/>
    <col min="14850" max="14850" width="7.6640625" style="2" bestFit="1" customWidth="1"/>
    <col min="14851" max="14851" width="8.6640625" style="2" bestFit="1" customWidth="1"/>
    <col min="14852" max="15089" width="11.44140625" style="2"/>
    <col min="15090" max="15090" width="2.5546875" style="2" bestFit="1" customWidth="1"/>
    <col min="15091" max="15091" width="21" style="2" customWidth="1"/>
    <col min="15092" max="15098" width="11.44140625" style="2"/>
    <col min="15099" max="15099" width="2.5546875" style="2" bestFit="1" customWidth="1"/>
    <col min="15100" max="15100" width="21.88671875" style="2" bestFit="1" customWidth="1"/>
    <col min="15101" max="15101" width="7.33203125" style="2" bestFit="1" customWidth="1"/>
    <col min="15102" max="15102" width="7.88671875" style="2" bestFit="1" customWidth="1"/>
    <col min="15103" max="15103" width="8.6640625" style="2" bestFit="1" customWidth="1"/>
    <col min="15104" max="15104" width="7.88671875" style="2" bestFit="1" customWidth="1"/>
    <col min="15105" max="15105" width="8.6640625" style="2" bestFit="1" customWidth="1"/>
    <col min="15106" max="15106" width="7.6640625" style="2" bestFit="1" customWidth="1"/>
    <col min="15107" max="15107" width="8.6640625" style="2" bestFit="1" customWidth="1"/>
    <col min="15108" max="15345" width="11.44140625" style="2"/>
    <col min="15346" max="15346" width="2.5546875" style="2" bestFit="1" customWidth="1"/>
    <col min="15347" max="15347" width="21" style="2" customWidth="1"/>
    <col min="15348" max="15354" width="11.44140625" style="2"/>
    <col min="15355" max="15355" width="2.5546875" style="2" bestFit="1" customWidth="1"/>
    <col min="15356" max="15356" width="21.88671875" style="2" bestFit="1" customWidth="1"/>
    <col min="15357" max="15357" width="7.33203125" style="2" bestFit="1" customWidth="1"/>
    <col min="15358" max="15358" width="7.88671875" style="2" bestFit="1" customWidth="1"/>
    <col min="15359" max="15359" width="8.6640625" style="2" bestFit="1" customWidth="1"/>
    <col min="15360" max="15360" width="7.88671875" style="2" bestFit="1" customWidth="1"/>
    <col min="15361" max="15361" width="8.6640625" style="2" bestFit="1" customWidth="1"/>
    <col min="15362" max="15362" width="7.6640625" style="2" bestFit="1" customWidth="1"/>
    <col min="15363" max="15363" width="8.6640625" style="2" bestFit="1" customWidth="1"/>
    <col min="15364" max="15601" width="11.44140625" style="2"/>
    <col min="15602" max="15602" width="2.5546875" style="2" bestFit="1" customWidth="1"/>
    <col min="15603" max="15603" width="21" style="2" customWidth="1"/>
    <col min="15604" max="15610" width="11.44140625" style="2"/>
    <col min="15611" max="15611" width="2.5546875" style="2" bestFit="1" customWidth="1"/>
    <col min="15612" max="15612" width="21.88671875" style="2" bestFit="1" customWidth="1"/>
    <col min="15613" max="15613" width="7.33203125" style="2" bestFit="1" customWidth="1"/>
    <col min="15614" max="15614" width="7.88671875" style="2" bestFit="1" customWidth="1"/>
    <col min="15615" max="15615" width="8.6640625" style="2" bestFit="1" customWidth="1"/>
    <col min="15616" max="15616" width="7.88671875" style="2" bestFit="1" customWidth="1"/>
    <col min="15617" max="15617" width="8.6640625" style="2" bestFit="1" customWidth="1"/>
    <col min="15618" max="15618" width="7.6640625" style="2" bestFit="1" customWidth="1"/>
    <col min="15619" max="15619" width="8.6640625" style="2" bestFit="1" customWidth="1"/>
    <col min="15620" max="15857" width="11.44140625" style="2"/>
    <col min="15858" max="15858" width="2.5546875" style="2" bestFit="1" customWidth="1"/>
    <col min="15859" max="15859" width="21" style="2" customWidth="1"/>
    <col min="15860" max="15866" width="11.44140625" style="2"/>
    <col min="15867" max="15867" width="2.5546875" style="2" bestFit="1" customWidth="1"/>
    <col min="15868" max="15868" width="21.88671875" style="2" bestFit="1" customWidth="1"/>
    <col min="15869" max="15869" width="7.33203125" style="2" bestFit="1" customWidth="1"/>
    <col min="15870" max="15870" width="7.88671875" style="2" bestFit="1" customWidth="1"/>
    <col min="15871" max="15871" width="8.6640625" style="2" bestFit="1" customWidth="1"/>
    <col min="15872" max="15872" width="7.88671875" style="2" bestFit="1" customWidth="1"/>
    <col min="15873" max="15873" width="8.6640625" style="2" bestFit="1" customWidth="1"/>
    <col min="15874" max="15874" width="7.6640625" style="2" bestFit="1" customWidth="1"/>
    <col min="15875" max="15875" width="8.6640625" style="2" bestFit="1" customWidth="1"/>
    <col min="15876" max="16113" width="11.44140625" style="2"/>
    <col min="16114" max="16114" width="2.5546875" style="2" bestFit="1" customWidth="1"/>
    <col min="16115" max="16115" width="21" style="2" customWidth="1"/>
    <col min="16116" max="16122" width="11.44140625" style="2"/>
    <col min="16123" max="16123" width="2.5546875" style="2" bestFit="1" customWidth="1"/>
    <col min="16124" max="16124" width="21.88671875" style="2" bestFit="1" customWidth="1"/>
    <col min="16125" max="16125" width="7.33203125" style="2" bestFit="1" customWidth="1"/>
    <col min="16126" max="16126" width="7.88671875" style="2" bestFit="1" customWidth="1"/>
    <col min="16127" max="16127" width="8.6640625" style="2" bestFit="1" customWidth="1"/>
    <col min="16128" max="16128" width="7.88671875" style="2" bestFit="1" customWidth="1"/>
    <col min="16129" max="16129" width="8.6640625" style="2" bestFit="1" customWidth="1"/>
    <col min="16130" max="16130" width="7.6640625" style="2" bestFit="1" customWidth="1"/>
    <col min="16131" max="16131" width="8.6640625" style="2" bestFit="1" customWidth="1"/>
    <col min="16132" max="16384" width="11.44140625" style="2"/>
  </cols>
  <sheetData>
    <row r="1" spans="1:5">
      <c r="A1" s="1">
        <v>0</v>
      </c>
    </row>
    <row r="2" spans="1:5">
      <c r="A2" s="4">
        <v>0</v>
      </c>
      <c r="B2" s="5"/>
    </row>
    <row r="3" spans="1:5">
      <c r="A3" s="4"/>
      <c r="B3" s="5"/>
    </row>
    <row r="4" spans="1:5">
      <c r="A4" s="2"/>
      <c r="B4" s="5"/>
    </row>
    <row r="6" spans="1:5" ht="26.25" customHeight="1" outlineLevel="1">
      <c r="B6" s="150"/>
      <c r="C6" s="150"/>
      <c r="D6" s="150"/>
      <c r="E6" s="150"/>
    </row>
    <row r="7" spans="1:5">
      <c r="C7" s="11"/>
      <c r="D7" s="11"/>
      <c r="E7" s="11"/>
    </row>
    <row r="8" spans="1:5" ht="23.25">
      <c r="B8" s="12" t="s">
        <v>154</v>
      </c>
      <c r="C8" s="11"/>
      <c r="D8" s="11"/>
      <c r="E8" s="11"/>
    </row>
    <row r="9" spans="1:5">
      <c r="B9" s="7" t="s">
        <v>39</v>
      </c>
      <c r="C9" s="8">
        <v>74.333277825754664</v>
      </c>
      <c r="D9" s="8">
        <v>8.9094589111733846</v>
      </c>
      <c r="E9" s="11"/>
    </row>
    <row r="10" spans="1:5">
      <c r="B10" s="7" t="s">
        <v>48</v>
      </c>
      <c r="C10" s="8">
        <v>88.665644415097631</v>
      </c>
      <c r="D10" s="8">
        <v>9.2705351112960077</v>
      </c>
      <c r="E10" s="11"/>
    </row>
    <row r="11" spans="1:5">
      <c r="B11" s="7" t="s">
        <v>55</v>
      </c>
      <c r="C11" s="8">
        <v>106.507293085339</v>
      </c>
      <c r="D11" s="8">
        <v>16.458315463324645</v>
      </c>
      <c r="E11" s="3"/>
    </row>
    <row r="12" spans="1:5">
      <c r="B12" s="7" t="s">
        <v>70</v>
      </c>
      <c r="C12" s="8">
        <v>48.85490586936902</v>
      </c>
      <c r="D12" s="8">
        <v>2.4050105739298155</v>
      </c>
      <c r="E12" s="3"/>
    </row>
    <row r="13" spans="1:5">
      <c r="B13" s="7" t="s">
        <v>76</v>
      </c>
      <c r="C13" s="8">
        <v>65.276190476190465</v>
      </c>
      <c r="D13" s="8">
        <v>5.9805158730158734</v>
      </c>
    </row>
    <row r="14" spans="1:5">
      <c r="B14" s="7" t="s">
        <v>83</v>
      </c>
      <c r="C14" s="8">
        <v>80.778325814536345</v>
      </c>
      <c r="D14" s="8">
        <v>3.2326666666666668</v>
      </c>
    </row>
    <row r="15" spans="1:5">
      <c r="B15" s="7" t="s">
        <v>66</v>
      </c>
      <c r="C15" s="8">
        <v>94.806389355620652</v>
      </c>
      <c r="D15" s="8">
        <v>5.0335399460880046</v>
      </c>
    </row>
    <row r="16" spans="1:5">
      <c r="B16" s="7" t="s">
        <v>90</v>
      </c>
      <c r="C16" s="8">
        <v>92.125076923076932</v>
      </c>
      <c r="D16" s="8">
        <v>3.9927999999999999</v>
      </c>
    </row>
    <row r="17" spans="2:4">
      <c r="B17" s="7" t="s">
        <v>98</v>
      </c>
      <c r="C17" s="8">
        <v>87.737499999999997</v>
      </c>
      <c r="D17" s="8">
        <v>3.0514880952380947</v>
      </c>
    </row>
    <row r="18" spans="2:4">
      <c r="B18" s="7" t="s">
        <v>101</v>
      </c>
      <c r="C18" s="8">
        <v>80.137655677655673</v>
      </c>
      <c r="D18" s="8">
        <v>2.9979588744588739</v>
      </c>
    </row>
    <row r="19" spans="2:4">
      <c r="B19" s="7" t="s">
        <v>33</v>
      </c>
      <c r="C19" s="8">
        <v>78.191204050209649</v>
      </c>
      <c r="D19" s="8">
        <v>4.5434900076574589</v>
      </c>
    </row>
    <row r="20" spans="2:4">
      <c r="B20" s="7" t="s">
        <v>104</v>
      </c>
      <c r="C20" s="8">
        <v>174.89999999999998</v>
      </c>
      <c r="D20" s="8">
        <v>25.450000000000003</v>
      </c>
    </row>
    <row r="21" spans="2:4">
      <c r="B21" s="7" t="s">
        <v>105</v>
      </c>
      <c r="C21" s="8">
        <v>80.95</v>
      </c>
      <c r="D21" s="8">
        <v>18.475000000000001</v>
      </c>
    </row>
    <row r="22" spans="2:4">
      <c r="B22" s="7" t="s">
        <v>106</v>
      </c>
      <c r="C22" s="8">
        <v>94.85</v>
      </c>
      <c r="D22" s="8">
        <v>9.25</v>
      </c>
    </row>
    <row r="23" spans="2:4">
      <c r="B23" s="7" t="s">
        <v>107</v>
      </c>
      <c r="C23" s="8">
        <v>145.07204345844374</v>
      </c>
      <c r="D23" s="8">
        <v>13.904255622644026</v>
      </c>
    </row>
    <row r="27" spans="2:4" ht="23.25">
      <c r="B27" s="12" t="s">
        <v>155</v>
      </c>
    </row>
    <row r="28" spans="2:4">
      <c r="B28" s="7" t="s">
        <v>39</v>
      </c>
      <c r="C28" s="8">
        <v>148.040821881391</v>
      </c>
      <c r="D28" s="8">
        <v>23.032837294634326</v>
      </c>
    </row>
    <row r="29" spans="2:4">
      <c r="B29" s="9" t="s">
        <v>48</v>
      </c>
      <c r="C29" s="8">
        <v>99.267123341865073</v>
      </c>
      <c r="D29" s="8">
        <v>31.793699822295018</v>
      </c>
    </row>
    <row r="30" spans="2:4">
      <c r="B30" s="9" t="s">
        <v>55</v>
      </c>
      <c r="C30" s="8">
        <v>177.69987529205065</v>
      </c>
      <c r="D30" s="8">
        <v>29.263711643300724</v>
      </c>
    </row>
    <row r="31" spans="2:4">
      <c r="B31" s="9" t="s">
        <v>70</v>
      </c>
      <c r="C31" s="8">
        <v>105.52041728035206</v>
      </c>
      <c r="D31" s="8">
        <v>8.8839376431116879</v>
      </c>
    </row>
    <row r="32" spans="2:4">
      <c r="B32" s="10" t="s">
        <v>76</v>
      </c>
      <c r="C32" s="8">
        <v>136.22852907738636</v>
      </c>
      <c r="D32" s="8">
        <v>13.659784142764016</v>
      </c>
    </row>
    <row r="33" spans="2:4">
      <c r="B33" s="9" t="s">
        <v>83</v>
      </c>
      <c r="C33" s="8">
        <v>150.51231706044962</v>
      </c>
      <c r="D33" s="8">
        <v>13.58056560436405</v>
      </c>
    </row>
    <row r="34" spans="2:4">
      <c r="B34" s="10" t="s">
        <v>66</v>
      </c>
      <c r="C34" s="8">
        <v>167.88400116212844</v>
      </c>
      <c r="D34" s="8">
        <v>22.970900140216511</v>
      </c>
    </row>
    <row r="35" spans="2:4">
      <c r="B35" s="9" t="s">
        <v>90</v>
      </c>
      <c r="C35" s="8">
        <v>143.5302569579288</v>
      </c>
      <c r="D35" s="8">
        <v>8.3667065607416138</v>
      </c>
    </row>
    <row r="36" spans="2:4">
      <c r="B36" s="9" t="s">
        <v>98</v>
      </c>
      <c r="C36" s="8">
        <v>173.6185185185185</v>
      </c>
      <c r="D36" s="8">
        <v>6.7773563218390791</v>
      </c>
    </row>
    <row r="37" spans="2:4">
      <c r="B37" s="9" t="s">
        <v>101</v>
      </c>
      <c r="C37" s="8">
        <v>149.28121555979169</v>
      </c>
      <c r="D37" s="8">
        <v>9.8753967723453009</v>
      </c>
    </row>
    <row r="38" spans="2:4">
      <c r="B38" s="9" t="s">
        <v>33</v>
      </c>
      <c r="C38" s="8">
        <v>138.85662043227711</v>
      </c>
      <c r="D38" s="8">
        <v>9.6637976287844651</v>
      </c>
    </row>
    <row r="39" spans="2:4">
      <c r="B39" s="37" t="s">
        <v>104</v>
      </c>
      <c r="C39" s="8">
        <v>211.23749999999998</v>
      </c>
      <c r="D39" s="8">
        <v>44.087500000000006</v>
      </c>
    </row>
    <row r="40" spans="2:4">
      <c r="B40" s="37" t="s">
        <v>105</v>
      </c>
      <c r="C40" s="8">
        <v>117.12916666666666</v>
      </c>
      <c r="D40" s="8">
        <v>39.883333333333333</v>
      </c>
    </row>
    <row r="41" spans="2:4">
      <c r="B41" s="37" t="s">
        <v>106</v>
      </c>
      <c r="C41" s="8">
        <v>130.1275</v>
      </c>
      <c r="D41" s="8">
        <v>16.740833333333335</v>
      </c>
    </row>
    <row r="42" spans="2:4">
      <c r="B42" s="37" t="s">
        <v>107</v>
      </c>
      <c r="C42" s="8">
        <v>167.55767733004404</v>
      </c>
      <c r="D42" s="8">
        <v>17.896846926469593</v>
      </c>
    </row>
  </sheetData>
  <mergeCells count="1">
    <mergeCell ref="B6:E6"/>
  </mergeCells>
  <pageMargins left="0.78740157499999996" right="0.78740157499999996" top="0.984251969" bottom="0.984251969" header="0.4921259845" footer="0.4921259845"/>
  <pageSetup paperSize="9" scale="27" orientation="portrait" r:id="rId1"/>
  <headerFooter alignWithMargins="0">
    <oddFooter>&amp;C&amp;D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Володимир Довбенко</dc:creator>
  <cp:keywords/>
  <dc:description/>
  <cp:lastModifiedBy>Volodymyr Dovbenko</cp:lastModifiedBy>
  <cp:revision/>
  <dcterms:created xsi:type="dcterms:W3CDTF">2025-01-07T10:09:01Z</dcterms:created>
  <dcterms:modified xsi:type="dcterms:W3CDTF">2025-06-07T19:29:12Z</dcterms:modified>
  <cp:category/>
  <cp:contentStatus/>
</cp:coreProperties>
</file>